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I:\forms\Engineering Cost Estimate\"/>
    </mc:Choice>
  </mc:AlternateContent>
  <workbookProtection workbookAlgorithmName="SHA-512" workbookHashValue="yb3ioOofONI8pnNzHfcNgkW9aZLE8XpycFsBFD2ERd1EJMi9YkjvA/gu9XJz1CxPLDfxC37TP51YY7pBK3CL7w==" workbookSaltValue="CinftRweGHUJLDpVkpbpLA==" workbookSpinCount="100000" lockStructure="1"/>
  <bookViews>
    <workbookView xWindow="0" yWindow="0" windowWidth="19200" windowHeight="7050"/>
  </bookViews>
  <sheets>
    <sheet name="2019 Cost Estimate" sheetId="6" r:id="rId1"/>
  </sheets>
  <definedNames>
    <definedName name="_xlnm.Print_Area" localSheetId="0">'2019 Cost Estimate'!$A$1:$K$187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6" i="6" l="1"/>
  <c r="J147" i="6"/>
  <c r="J145" i="6"/>
  <c r="J148" i="6"/>
  <c r="J131" i="6"/>
  <c r="J132" i="6"/>
  <c r="J59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144" i="6" l="1"/>
  <c r="J143" i="6"/>
  <c r="J142" i="6"/>
  <c r="J141" i="6"/>
  <c r="J140" i="6"/>
  <c r="J139" i="6"/>
  <c r="J138" i="6"/>
  <c r="J137" i="6"/>
  <c r="J136" i="6"/>
  <c r="J135" i="6"/>
  <c r="J134" i="6"/>
  <c r="J133" i="6"/>
  <c r="J130" i="6"/>
  <c r="J129" i="6"/>
  <c r="J128" i="6"/>
  <c r="J127" i="6"/>
  <c r="J126" i="6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I149" i="6" s="1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I86" i="6" s="1"/>
  <c r="I55" i="6" l="1"/>
  <c r="I87" i="6" s="1"/>
  <c r="I155" i="6"/>
  <c r="I88" i="6" l="1"/>
  <c r="I154" i="6" l="1"/>
  <c r="I156" i="6" s="1"/>
  <c r="I157" i="6" s="1"/>
  <c r="I158" i="6" s="1"/>
  <c r="I161" i="6" l="1"/>
  <c r="I159" i="6"/>
  <c r="I163" i="6" s="1"/>
  <c r="I165" i="6" s="1"/>
  <c r="I167" i="6" s="1"/>
</calcChain>
</file>

<file path=xl/sharedStrings.xml><?xml version="1.0" encoding="utf-8"?>
<sst xmlns="http://schemas.openxmlformats.org/spreadsheetml/2006/main" count="275" uniqueCount="160">
  <si>
    <t>St. Mary's County Metropolitan Commission</t>
  </si>
  <si>
    <t>Potable Water Distribution - Wastewater Collection / Treatment</t>
  </si>
  <si>
    <t>Water and Sewer Construction Cost Estimate</t>
  </si>
  <si>
    <t>Water</t>
  </si>
  <si>
    <t>Unit</t>
  </si>
  <si>
    <t>Quantity</t>
  </si>
  <si>
    <t>Unit Price</t>
  </si>
  <si>
    <t>Total</t>
  </si>
  <si>
    <t>EA.</t>
  </si>
  <si>
    <t>L.F.</t>
  </si>
  <si>
    <t>E.A.</t>
  </si>
  <si>
    <t>4" Valve &amp; Box</t>
  </si>
  <si>
    <t>6" Valve &amp; Box</t>
  </si>
  <si>
    <t>8" Valve &amp; Box</t>
  </si>
  <si>
    <t>12" Valve &amp; Box</t>
  </si>
  <si>
    <t>Bore &amp; Jack (Up to 24" Casing w/Grout)</t>
  </si>
  <si>
    <t>Concrete Encasement</t>
  </si>
  <si>
    <t>C.Y.</t>
  </si>
  <si>
    <t>Water Total:</t>
  </si>
  <si>
    <t>Sewer</t>
  </si>
  <si>
    <t>Kor-n-Seal, Tie-in to Manhole</t>
  </si>
  <si>
    <t>Water Tight Frame &amp; Cover</t>
  </si>
  <si>
    <t>V.F.</t>
  </si>
  <si>
    <t>MH-5' Dia., Precast</t>
  </si>
  <si>
    <t>MH-4' Dia., Precast</t>
  </si>
  <si>
    <t>6" Clean-out Assembly</t>
  </si>
  <si>
    <t>16" Valve &amp; Box</t>
  </si>
  <si>
    <t>Standard Frame &amp; Cover</t>
  </si>
  <si>
    <t>Inserta-Tee</t>
  </si>
  <si>
    <t>Flushing Connection</t>
  </si>
  <si>
    <t>Item / Description</t>
  </si>
  <si>
    <t>Developer:</t>
  </si>
  <si>
    <t>Totals</t>
  </si>
  <si>
    <t>Sewer total:</t>
  </si>
  <si>
    <t>Subtotal:</t>
  </si>
  <si>
    <t>(10% of Total Construction Cost, $500 min. $2500 max.)</t>
  </si>
  <si>
    <t>(5% of Total Construction Cost, $1000 min. $50,000 max.)</t>
  </si>
  <si>
    <t>Construction Survey Including Field Engineering:</t>
  </si>
  <si>
    <t>Bond/ Letter of Credit:</t>
  </si>
  <si>
    <t>Engineer's Cost Estimate:</t>
  </si>
  <si>
    <t>Water and/or Sewer Infrastructure Inspection:</t>
  </si>
  <si>
    <t>St. Mary's County</t>
  </si>
  <si>
    <t>Metropolitan Commission</t>
  </si>
  <si>
    <t>Engineering Department</t>
  </si>
  <si>
    <t>Reviewed for general conformance with design concept of the project and general compliance with requirements of the contract documents only.  No contract requirements are waved.</t>
  </si>
  <si>
    <t>Approved</t>
  </si>
  <si>
    <t>Approved as Noted</t>
  </si>
  <si>
    <t xml:space="preserve">                Rejected</t>
  </si>
  <si>
    <t xml:space="preserve">                Revise &amp; Resubmit</t>
  </si>
  <si>
    <t>FOR METCOM STAFF ONLY</t>
  </si>
  <si>
    <t xml:space="preserve">LUGM Number:    </t>
  </si>
  <si>
    <t>Project Name and Phase (if applicable):</t>
  </si>
  <si>
    <t>6" Blowoff</t>
  </si>
  <si>
    <t>8" Blowoff</t>
  </si>
  <si>
    <t>12" Blowoff</t>
  </si>
  <si>
    <t>Air Release Valve and Vault</t>
  </si>
  <si>
    <t>Grinder Pump, Duplex</t>
  </si>
  <si>
    <t>Oil/Grease Interceptors</t>
  </si>
  <si>
    <t>Septic Tank</t>
  </si>
  <si>
    <t>1000 Gal</t>
  </si>
  <si>
    <t xml:space="preserve"> Serving St. Mary's County</t>
  </si>
  <si>
    <t>Water Cont.</t>
  </si>
  <si>
    <t>Note:  If phased please complete a separate estimate for each phase or section.</t>
  </si>
  <si>
    <t>Contingencies (10% of subtotal):</t>
  </si>
  <si>
    <t>Total:</t>
  </si>
  <si>
    <t xml:space="preserve">Water EDUs:                            </t>
  </si>
  <si>
    <t>Sewer EDUs:</t>
  </si>
  <si>
    <t>Date:</t>
  </si>
  <si>
    <t xml:space="preserve">Engineering Firm:                                                                                                                  </t>
  </si>
  <si>
    <t>Completed by:</t>
  </si>
  <si>
    <t>(110% of Engineers Cost Estimate, Rounded to the nearest $100)</t>
  </si>
  <si>
    <t>Water Subtotal (Sheet 1):</t>
  </si>
  <si>
    <t xml:space="preserve"> By:                                                            Date:</t>
  </si>
  <si>
    <t xml:space="preserve">8"x 4" Tapping Sleeve &amp; Valve </t>
  </si>
  <si>
    <t>8" x 6" Tapping Sleeve &amp; Valve</t>
  </si>
  <si>
    <t>8" x 8" Tapping Sleeve &amp; Valve</t>
  </si>
  <si>
    <t xml:space="preserve">12" x 6" Tapping Sleeve &amp; Valve </t>
  </si>
  <si>
    <t>12" x 8" Tapping Sleeve &amp; Valve</t>
  </si>
  <si>
    <t xml:space="preserve">12" x 12" Tapping Sleeve &amp; Valve </t>
  </si>
  <si>
    <t>6" Fire Hydrants, Assembly</t>
  </si>
  <si>
    <t>1" Corp. Stops</t>
  </si>
  <si>
    <t>1-1/2" Corp. Stops</t>
  </si>
  <si>
    <t>2" Corp. Stops</t>
  </si>
  <si>
    <t xml:space="preserve">1" Curb Stop w/box </t>
  </si>
  <si>
    <t xml:space="preserve">1 1/2" Curb Stop w/box  </t>
  </si>
  <si>
    <t>2" Curb Stop w/box</t>
  </si>
  <si>
    <t>1" Copper WHC</t>
  </si>
  <si>
    <t>1-1/4" Copper WHC</t>
  </si>
  <si>
    <t>1-1/2" Copper WHC</t>
  </si>
  <si>
    <t>2" Copper WHC</t>
  </si>
  <si>
    <t>Post Indicator Valve</t>
  </si>
  <si>
    <t>Directional Drilling up to 12"</t>
  </si>
  <si>
    <t>4" Blowoff</t>
  </si>
  <si>
    <t xml:space="preserve">4" Check Valve </t>
  </si>
  <si>
    <t>8" Check Valve</t>
  </si>
  <si>
    <t>6" Main, DIP CL - 52</t>
  </si>
  <si>
    <t>4" Main, DIP CL - 52</t>
  </si>
  <si>
    <t>8" Main, DIP CL - 52</t>
  </si>
  <si>
    <t>10" Main, DIP CL - 52</t>
  </si>
  <si>
    <t>12" Main, DIP CL - 52</t>
  </si>
  <si>
    <t>16" Main, DIP CL - 52</t>
  </si>
  <si>
    <t>20" Main, DIP CL - 52</t>
  </si>
  <si>
    <t>4" Main, HDPE DR - 11</t>
  </si>
  <si>
    <t>6" Main, HDPE DR - 11</t>
  </si>
  <si>
    <t>8" Main, HDPE DR - 11</t>
  </si>
  <si>
    <t>10" Main, HDPE DR - 11</t>
  </si>
  <si>
    <t>12" Main, HDPE DR - 11</t>
  </si>
  <si>
    <t>4" Main, C-900, SDR - 21 PVC</t>
  </si>
  <si>
    <t>6" Main, C-900, SDR - 21 PVC</t>
  </si>
  <si>
    <t>8" Main, C-900, SDR - 21 PVC</t>
  </si>
  <si>
    <t>10" Main, C-900, SDR - 21 PVC</t>
  </si>
  <si>
    <t>12" Main, C-900, SDR - 21 PVC</t>
  </si>
  <si>
    <t>4" Gravity PVC SDR - 35 / C900 DR 14</t>
  </si>
  <si>
    <t>6" Gravity PVC SDR - 35 / C900 DR 14</t>
  </si>
  <si>
    <t>8" Gravity PVC SDR - 35 / C900 DR 14</t>
  </si>
  <si>
    <t>10" Gravity PVC SDR - 35 / C900 DR 14</t>
  </si>
  <si>
    <t>12" Gravity PVC SDR - 35 / C900 DR 14</t>
  </si>
  <si>
    <t>6" Gravity/Force Sewer, DIP Cl-52</t>
  </si>
  <si>
    <t>8" Gravity/Force Sewer, DIP Cl-52</t>
  </si>
  <si>
    <t>10" Gravity/Force Sewer. DIP Cl-52</t>
  </si>
  <si>
    <t>12" Gravity/Force Sewer, DIP Cl-52</t>
  </si>
  <si>
    <t>16" Gravity/Force Sewer, DIP Cl-52</t>
  </si>
  <si>
    <t>20" Gravity/Force Sewer DIP Cl-52</t>
  </si>
  <si>
    <t>4" Force Sewer, HDPE / DR-11</t>
  </si>
  <si>
    <t>6" Force Sewer, HDPE / DR-11</t>
  </si>
  <si>
    <t>8" Force Sewer, HDPE / DR-11</t>
  </si>
  <si>
    <t>10" Force Sewer, HDPE / DR-11</t>
  </si>
  <si>
    <t>12" Force Sewer, HDPE / DR-11</t>
  </si>
  <si>
    <t>24" Gravity, RCP</t>
  </si>
  <si>
    <t>2" Force Sewer, PVC SDR -21</t>
  </si>
  <si>
    <t>1-1/2" Force Sewer, PVC SDR -21</t>
  </si>
  <si>
    <t>3" Force Sewer, PVC SDR - 21</t>
  </si>
  <si>
    <t>6" Force Sewer, PVC C900 / DR18</t>
  </si>
  <si>
    <t>4" Force Sewer, PVC C900 / DR18</t>
  </si>
  <si>
    <t>8" Force Sewer, PVC C900 / DR18</t>
  </si>
  <si>
    <t>10" Force Sewer, PVC C900 / DR18</t>
  </si>
  <si>
    <t>12" Force Sewer, PVC C900 / DR18</t>
  </si>
  <si>
    <t>2-1/2" Force Sewer, PVC SDR -22</t>
  </si>
  <si>
    <t>Drop Connection (Inside or Out)</t>
  </si>
  <si>
    <t>1-1/2" Valve &amp; Box</t>
  </si>
  <si>
    <t>2" Valve &amp; Box</t>
  </si>
  <si>
    <t>2-1/2" Valve &amp; Box</t>
  </si>
  <si>
    <t>3" Valve &amp; Box</t>
  </si>
  <si>
    <t>Water Subtotal (Sheet 2):</t>
  </si>
  <si>
    <t>Construction and Mobilization:</t>
  </si>
  <si>
    <t>(Total of Water, Sewer, Construction Mobilization., and Construction Survey, Rounded to the nearest $100)</t>
  </si>
  <si>
    <t>* Note:  The prices for the pipes include the cost for bends, tees, crosses, reducers, caps, and all other incidentals.</t>
  </si>
  <si>
    <t>**Note:  This estimate is for MetCom use only and should not be used for any other purpose.</t>
  </si>
  <si>
    <t>Borrow Backfill Material (Quantity = 10% of total linear feet of pipe)</t>
  </si>
  <si>
    <t>Adjust 4' Dia MH Rings</t>
  </si>
  <si>
    <t>Adjust 5' Dia MH Rings</t>
  </si>
  <si>
    <r>
      <t xml:space="preserve">(2.5% of Bond/LOC amount (if applicable), or 2.5% of 110% of the Engineer's Cost Estimate, rounded to the nearest $100 if no Bond/LOC is required, for projects </t>
    </r>
    <r>
      <rPr>
        <sz val="8"/>
        <rFont val="Symbol"/>
        <family val="1"/>
        <charset val="2"/>
      </rPr>
      <t>£</t>
    </r>
    <r>
      <rPr>
        <sz val="8"/>
        <rFont val="Arial"/>
        <family val="2"/>
      </rPr>
      <t xml:space="preserve"> $385k;  or 1.5% of Bond/LOC amount (if applicable), or 1.5% of 110% of the Engineer's Cost Estimate, rounded to the nearest $100 if no Bond/LOC is required, for projects &gt; $385k.</t>
    </r>
  </si>
  <si>
    <t>23121 Camden Way, California, Maryland 20619</t>
  </si>
  <si>
    <t>Calendar Year 2022</t>
  </si>
  <si>
    <t>10" Valve &amp; Box</t>
  </si>
  <si>
    <t>MH - 6' Dia. Doghouse</t>
  </si>
  <si>
    <t>L.S.</t>
  </si>
  <si>
    <t>* Please include the estimated cost of simplex grinder pumps and pump stations as an additional line item in the cost estimate.</t>
  </si>
  <si>
    <t>* Please include the estimated cost of water storage tanks as an additional line item in the cost estimate.</t>
  </si>
  <si>
    <t>WWPS (Insert LS From Engineer's Estimate)*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</si>
</sst>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164" formatCode="0_)"/>
    <numFmt numFmtId="165" formatCode="&quot;$&quot;#,##0.00;[Red]&quot;$&quot;#,##0.00"/>
    <numFmt numFmtId="166" formatCode="&quot;$&quot;#,##0.00"/>
  </numFmts>
  <fonts count="24">
    <font>
      <sz val="10"/>
      <name val="Arial"/>
    </font>
    <font>
      <sz val="12"/>
      <name val="Arial Black"/>
      <family val="2"/>
    </font>
    <font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11"/>
      <name val="Bradley Hand ITC"/>
      <family val="4"/>
    </font>
    <font>
      <b/>
      <sz val="8"/>
      <name val="Arial"/>
      <family val="2"/>
    </font>
    <font>
      <sz val="8"/>
      <name val="Symbol"/>
      <family val="1"/>
      <charset val="2"/>
    </font>
    <font>
      <b/>
      <sz val="9"/>
      <name val="Times New Roman"/>
      <family val="1"/>
    </font>
    <font>
      <sz val="6"/>
      <name val="Arial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</fills>
  <borders count="62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/>
      <top style="hair">
        <color indexed="22"/>
      </top>
      <bottom/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medium">
        <color indexed="64"/>
      </top>
      <bottom style="medium">
        <color indexed="64"/>
      </bottom>
      <diagonal/>
    </border>
    <border>
      <left style="hair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22"/>
      </left>
      <right style="medium">
        <color indexed="64"/>
      </right>
      <top style="medium">
        <color indexed="64"/>
      </top>
      <bottom style="hair">
        <color indexed="22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/>
      <bottom style="dotted">
        <color indexed="22"/>
      </bottom>
      <diagonal/>
    </border>
    <border>
      <left style="hair">
        <color indexed="22"/>
      </left>
      <right style="hair">
        <color indexed="22"/>
      </right>
      <top style="dotted">
        <color indexed="22"/>
      </top>
      <bottom style="dotted">
        <color indexed="22"/>
      </bottom>
      <diagonal/>
    </border>
    <border>
      <left style="hair">
        <color indexed="22"/>
      </left>
      <right style="hair">
        <color indexed="22"/>
      </right>
      <top style="dotted">
        <color indexed="22"/>
      </top>
      <bottom/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hair">
        <color indexed="22"/>
      </right>
      <top style="dotted">
        <color indexed="22"/>
      </top>
      <bottom style="hair">
        <color indexed="2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22"/>
      </top>
      <bottom/>
      <diagonal/>
    </border>
    <border>
      <left/>
      <right/>
      <top style="hair">
        <color indexed="22"/>
      </top>
      <bottom/>
      <diagonal/>
    </border>
    <border>
      <left/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medium">
        <color indexed="64"/>
      </bottom>
      <diagonal/>
    </border>
    <border>
      <left/>
      <right style="medium">
        <color indexed="64"/>
      </right>
      <top style="hair">
        <color indexed="22"/>
      </top>
      <bottom style="medium">
        <color indexed="64"/>
      </bottom>
      <diagonal/>
    </border>
    <border>
      <left/>
      <right style="hair">
        <color indexed="22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/>
      <right style="hair">
        <color indexed="22"/>
      </right>
      <top/>
      <bottom style="hair">
        <color indexed="22"/>
      </bottom>
      <diagonal/>
    </border>
    <border>
      <left style="medium">
        <color indexed="64"/>
      </left>
      <right/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22"/>
      </bottom>
      <diagonal/>
    </border>
    <border>
      <left/>
      <right/>
      <top style="medium">
        <color indexed="64"/>
      </top>
      <bottom style="hair">
        <color indexed="22"/>
      </bottom>
      <diagonal/>
    </border>
    <border>
      <left/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medium">
        <color indexed="64"/>
      </left>
      <right/>
      <top style="hair">
        <color indexed="22"/>
      </top>
      <bottom style="medium">
        <color indexed="64"/>
      </bottom>
      <diagonal/>
    </border>
    <border>
      <left/>
      <right/>
      <top style="hair">
        <color indexed="22"/>
      </top>
      <bottom style="medium">
        <color indexed="64"/>
      </bottom>
      <diagonal/>
    </border>
    <border>
      <left/>
      <right style="hair">
        <color indexed="22"/>
      </right>
      <top style="hair">
        <color indexed="22"/>
      </top>
      <bottom style="medium">
        <color indexed="64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/>
      <diagonal/>
    </border>
    <border>
      <left style="medium">
        <color indexed="64"/>
      </left>
      <right style="hair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medium">
        <color indexed="64"/>
      </bottom>
      <diagonal/>
    </border>
    <border>
      <left style="medium">
        <color indexed="64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/>
      <right style="hair">
        <color indexed="22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22"/>
      </right>
      <top/>
      <bottom style="dotted">
        <color theme="0" tint="-0.24994659260841701"/>
      </bottom>
      <diagonal/>
    </border>
    <border>
      <left/>
      <right style="hair">
        <color indexed="22"/>
      </right>
      <top style="dotted">
        <color theme="0" tint="-0.24994659260841701"/>
      </top>
      <bottom style="dotted">
        <color theme="0" tint="-0.24994659260841701"/>
      </bottom>
      <diagonal/>
    </border>
    <border>
      <left style="hair">
        <color indexed="22"/>
      </left>
      <right style="hair">
        <color indexed="22"/>
      </right>
      <top/>
      <bottom/>
      <diagonal/>
    </border>
    <border>
      <left style="medium">
        <color theme="1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medium">
        <color theme="1"/>
      </left>
      <right style="hair">
        <color indexed="22"/>
      </right>
      <top style="hair">
        <color indexed="22"/>
      </top>
      <bottom style="medium">
        <color theme="1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medium">
        <color theme="1"/>
      </bottom>
      <diagonal/>
    </border>
    <border>
      <left style="medium">
        <color theme="1"/>
      </left>
      <right/>
      <top style="hair">
        <color indexed="22"/>
      </top>
      <bottom style="hair">
        <color indexed="22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7" fillId="0" borderId="1" xfId="0" applyFont="1" applyBorder="1" applyAlignment="1">
      <alignment horizontal="center"/>
    </xf>
    <xf numFmtId="7" fontId="17" fillId="0" borderId="1" xfId="0" applyNumberFormat="1" applyFont="1" applyBorder="1" applyAlignment="1">
      <alignment horizontal="center"/>
    </xf>
    <xf numFmtId="7" fontId="17" fillId="0" borderId="2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3" fillId="0" borderId="0" xfId="0" applyFont="1"/>
    <xf numFmtId="0" fontId="17" fillId="0" borderId="0" xfId="0" applyFont="1"/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7" fontId="17" fillId="0" borderId="4" xfId="0" applyNumberFormat="1" applyFont="1" applyBorder="1" applyAlignment="1">
      <alignment horizontal="center"/>
    </xf>
    <xf numFmtId="0" fontId="19" fillId="0" borderId="3" xfId="0" applyFont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19" fillId="0" borderId="4" xfId="0" applyFont="1" applyBorder="1" applyAlignment="1" applyProtection="1">
      <alignment horizontal="center"/>
      <protection locked="0"/>
    </xf>
    <xf numFmtId="0" fontId="19" fillId="0" borderId="2" xfId="0" applyFont="1" applyBorder="1" applyAlignment="1" applyProtection="1">
      <alignment horizontal="center"/>
      <protection locked="0"/>
    </xf>
    <xf numFmtId="0" fontId="19" fillId="0" borderId="5" xfId="0" applyFont="1" applyBorder="1" applyAlignment="1" applyProtection="1">
      <alignment horizontal="center"/>
      <protection locked="0"/>
    </xf>
    <xf numFmtId="7" fontId="17" fillId="0" borderId="6" xfId="0" applyNumberFormat="1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7" fontId="5" fillId="0" borderId="1" xfId="0" applyNumberFormat="1" applyFont="1" applyBorder="1" applyAlignment="1">
      <alignment horizontal="center"/>
    </xf>
    <xf numFmtId="7" fontId="5" fillId="0" borderId="6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7" fontId="17" fillId="0" borderId="9" xfId="0" applyNumberFormat="1" applyFont="1" applyBorder="1"/>
    <xf numFmtId="166" fontId="17" fillId="0" borderId="0" xfId="0" applyNumberFormat="1" applyFont="1" applyAlignment="1">
      <alignment horizontal="center" vertical="center"/>
    </xf>
    <xf numFmtId="9" fontId="17" fillId="0" borderId="0" xfId="0" applyNumberFormat="1" applyFont="1" applyAlignment="1">
      <alignment horizontal="center" vertical="center"/>
    </xf>
    <xf numFmtId="0" fontId="19" fillId="0" borderId="1" xfId="0" applyFont="1" applyBorder="1" applyAlignment="1">
      <alignment horizontal="center"/>
    </xf>
    <xf numFmtId="7" fontId="17" fillId="0" borderId="10" xfId="0" applyNumberFormat="1" applyFont="1" applyBorder="1"/>
    <xf numFmtId="166" fontId="17" fillId="0" borderId="11" xfId="0" applyNumberFormat="1" applyFont="1" applyBorder="1" applyAlignment="1">
      <alignment horizontal="center" vertical="center"/>
    </xf>
    <xf numFmtId="166" fontId="17" fillId="0" borderId="12" xfId="0" applyNumberFormat="1" applyFont="1" applyBorder="1" applyAlignment="1">
      <alignment horizontal="center" vertical="center"/>
    </xf>
    <xf numFmtId="166" fontId="17" fillId="0" borderId="13" xfId="0" applyNumberFormat="1" applyFont="1" applyBorder="1" applyAlignment="1">
      <alignment horizontal="center" vertical="center"/>
    </xf>
    <xf numFmtId="7" fontId="17" fillId="0" borderId="14" xfId="0" applyNumberFormat="1" applyFont="1" applyBorder="1"/>
    <xf numFmtId="166" fontId="17" fillId="0" borderId="55" xfId="0" applyNumberFormat="1" applyFont="1" applyBorder="1" applyAlignment="1">
      <alignment horizontal="center" vertical="center"/>
    </xf>
    <xf numFmtId="166" fontId="17" fillId="0" borderId="56" xfId="0" applyNumberFormat="1" applyFont="1" applyBorder="1" applyAlignment="1">
      <alignment horizontal="center" vertical="center"/>
    </xf>
    <xf numFmtId="7" fontId="5" fillId="0" borderId="10" xfId="0" applyNumberFormat="1" applyFont="1" applyBorder="1"/>
    <xf numFmtId="0" fontId="2" fillId="0" borderId="0" xfId="0" applyFont="1"/>
    <xf numFmtId="9" fontId="5" fillId="0" borderId="0" xfId="0" applyNumberFormat="1" applyFont="1" applyAlignment="1">
      <alignment horizontal="center" vertical="center"/>
    </xf>
    <xf numFmtId="7" fontId="2" fillId="0" borderId="0" xfId="0" applyNumberFormat="1" applyFont="1"/>
    <xf numFmtId="7" fontId="0" fillId="0" borderId="0" xfId="0" applyNumberFormat="1"/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166" fontId="17" fillId="0" borderId="15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/>
    <xf numFmtId="165" fontId="19" fillId="0" borderId="1" xfId="0" applyNumberFormat="1" applyFont="1" applyBorder="1" applyAlignment="1" applyProtection="1">
      <alignment horizontal="center"/>
      <protection locked="0"/>
    </xf>
    <xf numFmtId="166" fontId="19" fillId="0" borderId="4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19" fillId="0" borderId="60" xfId="0" applyFont="1" applyBorder="1" applyAlignment="1" applyProtection="1">
      <alignment horizontal="center"/>
      <protection locked="0"/>
    </xf>
    <xf numFmtId="7" fontId="5" fillId="0" borderId="14" xfId="0" applyNumberFormat="1" applyFont="1" applyBorder="1"/>
    <xf numFmtId="166" fontId="5" fillId="0" borderId="1" xfId="0" applyNumberFormat="1" applyFont="1" applyBorder="1" applyAlignment="1" applyProtection="1">
      <alignment horizontal="center"/>
      <protection locked="0"/>
    </xf>
    <xf numFmtId="166" fontId="5" fillId="0" borderId="2" xfId="0" applyNumberFormat="1" applyFont="1" applyBorder="1" applyAlignment="1" applyProtection="1">
      <alignment horizontal="center"/>
      <protection locked="0"/>
    </xf>
    <xf numFmtId="166" fontId="5" fillId="0" borderId="60" xfId="0" applyNumberFormat="1" applyFont="1" applyBorder="1" applyAlignment="1" applyProtection="1">
      <alignment horizontal="center"/>
      <protection locked="0"/>
    </xf>
    <xf numFmtId="0" fontId="5" fillId="0" borderId="60" xfId="0" applyFont="1" applyBorder="1" applyAlignment="1" applyProtection="1">
      <alignment horizontal="center"/>
      <protection locked="0"/>
    </xf>
    <xf numFmtId="0" fontId="10" fillId="0" borderId="57" xfId="0" applyFont="1" applyBorder="1" applyAlignment="1" applyProtection="1">
      <alignment horizontal="center"/>
      <protection locked="0"/>
    </xf>
    <xf numFmtId="7" fontId="5" fillId="0" borderId="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166" fontId="14" fillId="0" borderId="24" xfId="0" applyNumberFormat="1" applyFont="1" applyBorder="1" applyAlignment="1">
      <alignment horizontal="center" vertical="center" wrapText="1"/>
    </xf>
    <xf numFmtId="166" fontId="14" fillId="0" borderId="25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166" fontId="14" fillId="0" borderId="26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4" fillId="0" borderId="17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7" fontId="8" fillId="0" borderId="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35" xfId="0" applyFont="1" applyBorder="1" applyAlignment="1">
      <alignment horizontal="right" vertical="center"/>
    </xf>
    <xf numFmtId="0" fontId="9" fillId="0" borderId="36" xfId="0" applyFont="1" applyBorder="1" applyAlignment="1">
      <alignment horizontal="right" vertical="center"/>
    </xf>
    <xf numFmtId="0" fontId="9" fillId="0" borderId="37" xfId="0" applyFont="1" applyBorder="1" applyAlignment="1">
      <alignment horizontal="right" vertical="center"/>
    </xf>
    <xf numFmtId="7" fontId="8" fillId="0" borderId="24" xfId="0" applyNumberFormat="1" applyFont="1" applyBorder="1" applyAlignment="1">
      <alignment horizontal="center" vertical="center"/>
    </xf>
    <xf numFmtId="7" fontId="8" fillId="0" borderId="25" xfId="0" applyNumberFormat="1" applyFont="1" applyBorder="1" applyAlignment="1">
      <alignment horizontal="center" vertical="center"/>
    </xf>
    <xf numFmtId="7" fontId="8" fillId="0" borderId="24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7" fillId="0" borderId="47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35" xfId="0" applyFont="1" applyBorder="1" applyAlignment="1">
      <alignment horizontal="left"/>
    </xf>
    <xf numFmtId="0" fontId="17" fillId="0" borderId="36" xfId="0" applyFont="1" applyBorder="1" applyAlignment="1">
      <alignment horizontal="left"/>
    </xf>
    <xf numFmtId="0" fontId="17" fillId="0" borderId="37" xfId="0" applyFont="1" applyBorder="1" applyAlignment="1">
      <alignment horizontal="left"/>
    </xf>
    <xf numFmtId="0" fontId="17" fillId="0" borderId="48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58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58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59" xfId="0" applyFont="1" applyBorder="1" applyAlignment="1" applyProtection="1">
      <alignment horizontal="center"/>
      <protection locked="0"/>
    </xf>
    <xf numFmtId="0" fontId="5" fillId="0" borderId="60" xfId="0" applyFont="1" applyBorder="1" applyAlignment="1" applyProtection="1">
      <alignment horizontal="center"/>
      <protection locked="0"/>
    </xf>
    <xf numFmtId="7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4" borderId="38" xfId="0" applyFont="1" applyFill="1" applyBorder="1" applyAlignment="1">
      <alignment horizontal="center"/>
    </xf>
    <xf numFmtId="0" fontId="16" fillId="4" borderId="39" xfId="0" applyFont="1" applyFill="1" applyBorder="1" applyAlignment="1">
      <alignment horizontal="center"/>
    </xf>
    <xf numFmtId="0" fontId="16" fillId="4" borderId="40" xfId="0" applyFont="1" applyFill="1" applyBorder="1" applyAlignment="1">
      <alignment horizontal="center"/>
    </xf>
    <xf numFmtId="0" fontId="9" fillId="0" borderId="41" xfId="0" applyFont="1" applyBorder="1" applyAlignment="1">
      <alignment horizontal="right" vertical="center"/>
    </xf>
    <xf numFmtId="0" fontId="9" fillId="0" borderId="42" xfId="0" applyFont="1" applyBorder="1" applyAlignment="1">
      <alignment horizontal="right" vertical="center"/>
    </xf>
    <xf numFmtId="0" fontId="9" fillId="0" borderId="43" xfId="0" applyFont="1" applyBorder="1" applyAlignment="1">
      <alignment horizontal="right" vertical="center"/>
    </xf>
    <xf numFmtId="7" fontId="8" fillId="0" borderId="3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7" fontId="2" fillId="0" borderId="0" xfId="0" applyNumberFormat="1" applyFont="1" applyAlignment="1">
      <alignment horizontal="right"/>
    </xf>
    <xf numFmtId="7" fontId="2" fillId="0" borderId="30" xfId="0" applyNumberFormat="1" applyFont="1" applyBorder="1" applyAlignment="1">
      <alignment horizontal="right"/>
    </xf>
    <xf numFmtId="0" fontId="9" fillId="6" borderId="49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9" fillId="5" borderId="49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10" fillId="3" borderId="49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9" fillId="0" borderId="35" xfId="0" applyFont="1" applyBorder="1" applyAlignment="1" applyProtection="1">
      <alignment horizontal="left"/>
      <protection locked="0"/>
    </xf>
    <xf numFmtId="0" fontId="19" fillId="0" borderId="36" xfId="0" applyFont="1" applyBorder="1" applyAlignment="1" applyProtection="1">
      <alignment horizontal="left"/>
      <protection locked="0"/>
    </xf>
    <xf numFmtId="0" fontId="19" fillId="0" borderId="37" xfId="0" applyFont="1" applyBorder="1" applyAlignment="1" applyProtection="1">
      <alignment horizontal="left"/>
      <protection locked="0"/>
    </xf>
    <xf numFmtId="0" fontId="19" fillId="0" borderId="44" xfId="0" applyFont="1" applyBorder="1" applyAlignment="1" applyProtection="1">
      <alignment horizontal="left"/>
      <protection locked="0"/>
    </xf>
    <xf numFmtId="0" fontId="19" fillId="0" borderId="45" xfId="0" applyFont="1" applyBorder="1" applyAlignment="1" applyProtection="1">
      <alignment horizontal="left"/>
      <protection locked="0"/>
    </xf>
    <xf numFmtId="0" fontId="19" fillId="0" borderId="46" xfId="0" applyFont="1" applyBorder="1" applyAlignment="1" applyProtection="1">
      <alignment horizontal="left"/>
      <protection locked="0"/>
    </xf>
    <xf numFmtId="0" fontId="5" fillId="0" borderId="47" xfId="0" applyFont="1" applyBorder="1" applyAlignment="1">
      <alignment horizontal="left"/>
    </xf>
    <xf numFmtId="0" fontId="17" fillId="0" borderId="50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9" fontId="17" fillId="0" borderId="0" xfId="0" applyNumberFormat="1" applyFont="1" applyAlignment="1">
      <alignment horizontal="center" vertical="center"/>
    </xf>
    <xf numFmtId="9" fontId="17" fillId="0" borderId="52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14" fontId="9" fillId="0" borderId="0" xfId="0" applyNumberFormat="1" applyFont="1" applyAlignment="1" applyProtection="1">
      <alignment horizontal="left"/>
      <protection locked="0"/>
    </xf>
    <xf numFmtId="0" fontId="10" fillId="2" borderId="49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7" fillId="0" borderId="51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5" fillId="0" borderId="61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17" fillId="0" borderId="47" xfId="0" applyNumberFormat="1" applyFont="1" applyBorder="1" applyAlignment="1">
      <alignment horizontal="left"/>
    </xf>
    <xf numFmtId="164" fontId="17" fillId="0" borderId="1" xfId="0" applyNumberFormat="1" applyFont="1" applyBorder="1" applyAlignment="1">
      <alignment horizontal="left"/>
    </xf>
    <xf numFmtId="164" fontId="17" fillId="0" borderId="35" xfId="0" applyNumberFormat="1" applyFont="1" applyBorder="1" applyAlignment="1">
      <alignment horizontal="left"/>
    </xf>
    <xf numFmtId="164" fontId="17" fillId="0" borderId="36" xfId="0" applyNumberFormat="1" applyFont="1" applyBorder="1" applyAlignment="1">
      <alignment horizontal="left"/>
    </xf>
    <xf numFmtId="164" fontId="17" fillId="0" borderId="37" xfId="0" applyNumberFormat="1" applyFont="1" applyBorder="1" applyAlignment="1">
      <alignment horizontal="left"/>
    </xf>
  </cellXfs>
  <cellStyles count="1">
    <cellStyle name="Normal" xfId="0" builtinId="0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2</xdr:col>
      <xdr:colOff>123825</xdr:colOff>
      <xdr:row>8</xdr:row>
      <xdr:rowOff>38100</xdr:rowOff>
    </xdr:to>
    <xdr:pic>
      <xdr:nvPicPr>
        <xdr:cNvPr id="1025" name="Picture 3" descr="logo insert web">
          <a:extLst>
            <a:ext uri="{FF2B5EF4-FFF2-40B4-BE49-F238E27FC236}">
              <a16:creationId xmlns:a16="http://schemas.microsoft.com/office/drawing/2014/main" id="{7F423D56-B3B7-45D8-A2BE-8FE242A7A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7157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200025</xdr:colOff>
      <xdr:row>6</xdr:row>
      <xdr:rowOff>171450</xdr:rowOff>
    </xdr:from>
    <xdr:to>
      <xdr:col>10</xdr:col>
      <xdr:colOff>95250</xdr:colOff>
      <xdr:row>8</xdr:row>
      <xdr:rowOff>19050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CA585EE2-DA14-44CA-AD5F-8D9E6E283E2B}"/>
            </a:ext>
          </a:extLst>
        </xdr:cNvPr>
        <xdr:cNvSpPr txBox="1">
          <a:spLocks noChangeArrowheads="1"/>
        </xdr:cNvSpPr>
      </xdr:nvSpPr>
      <xdr:spPr bwMode="auto">
        <a:xfrm>
          <a:off x="5638800" y="1152525"/>
          <a:ext cx="10096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Phone:  301-737-7400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FAX:  301-737-7458</a:t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10</xdr:col>
      <xdr:colOff>0</xdr:colOff>
      <xdr:row>18</xdr:row>
      <xdr:rowOff>0</xdr:rowOff>
    </xdr:to>
    <xdr:sp macro="" textlink="">
      <xdr:nvSpPr>
        <xdr:cNvPr id="1027" name="Line 6">
          <a:extLst>
            <a:ext uri="{FF2B5EF4-FFF2-40B4-BE49-F238E27FC236}">
              <a16:creationId xmlns:a16="http://schemas.microsoft.com/office/drawing/2014/main" id="{1E512157-1400-4F68-805B-606745AD8C96}"/>
            </a:ext>
          </a:extLst>
        </xdr:cNvPr>
        <xdr:cNvSpPr>
          <a:spLocks noChangeShapeType="1"/>
        </xdr:cNvSpPr>
      </xdr:nvSpPr>
      <xdr:spPr bwMode="auto">
        <a:xfrm>
          <a:off x="1104900" y="3152775"/>
          <a:ext cx="54483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266700</xdr:colOff>
      <xdr:row>19</xdr:row>
      <xdr:rowOff>0</xdr:rowOff>
    </xdr:from>
    <xdr:to>
      <xdr:col>7</xdr:col>
      <xdr:colOff>428625</xdr:colOff>
      <xdr:row>19</xdr:row>
      <xdr:rowOff>0</xdr:rowOff>
    </xdr:to>
    <xdr:sp macro="" textlink="">
      <xdr:nvSpPr>
        <xdr:cNvPr id="1028" name="Line 7">
          <a:extLst>
            <a:ext uri="{FF2B5EF4-FFF2-40B4-BE49-F238E27FC236}">
              <a16:creationId xmlns:a16="http://schemas.microsoft.com/office/drawing/2014/main" id="{6B8B8FAB-CE23-4B0A-A5C9-98C2E0609B44}"/>
            </a:ext>
          </a:extLst>
        </xdr:cNvPr>
        <xdr:cNvSpPr>
          <a:spLocks noChangeShapeType="1"/>
        </xdr:cNvSpPr>
      </xdr:nvSpPr>
      <xdr:spPr bwMode="auto">
        <a:xfrm>
          <a:off x="1362075" y="3362325"/>
          <a:ext cx="31813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171450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1029" name="Line 8">
          <a:extLst>
            <a:ext uri="{FF2B5EF4-FFF2-40B4-BE49-F238E27FC236}">
              <a16:creationId xmlns:a16="http://schemas.microsoft.com/office/drawing/2014/main" id="{80E7C615-5203-4571-8EA8-31F4DC94549E}"/>
            </a:ext>
          </a:extLst>
        </xdr:cNvPr>
        <xdr:cNvSpPr>
          <a:spLocks noChangeShapeType="1"/>
        </xdr:cNvSpPr>
      </xdr:nvSpPr>
      <xdr:spPr bwMode="auto">
        <a:xfrm>
          <a:off x="1266825" y="3571875"/>
          <a:ext cx="5286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3</xdr:col>
      <xdr:colOff>571500</xdr:colOff>
      <xdr:row>21</xdr:row>
      <xdr:rowOff>0</xdr:rowOff>
    </xdr:to>
    <xdr:sp macro="" textlink="">
      <xdr:nvSpPr>
        <xdr:cNvPr id="1030" name="Line 9">
          <a:extLst>
            <a:ext uri="{FF2B5EF4-FFF2-40B4-BE49-F238E27FC236}">
              <a16:creationId xmlns:a16="http://schemas.microsoft.com/office/drawing/2014/main" id="{814886F1-950C-4B50-A506-23A289A9547D}"/>
            </a:ext>
          </a:extLst>
        </xdr:cNvPr>
        <xdr:cNvSpPr>
          <a:spLocks noChangeShapeType="1"/>
        </xdr:cNvSpPr>
      </xdr:nvSpPr>
      <xdr:spPr bwMode="auto">
        <a:xfrm>
          <a:off x="1095375" y="3781425"/>
          <a:ext cx="8953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419100</xdr:colOff>
      <xdr:row>20</xdr:row>
      <xdr:rowOff>200025</xdr:rowOff>
    </xdr:from>
    <xdr:to>
      <xdr:col>10</xdr:col>
      <xdr:colOff>0</xdr:colOff>
      <xdr:row>20</xdr:row>
      <xdr:rowOff>200025</xdr:rowOff>
    </xdr:to>
    <xdr:sp macro="" textlink="">
      <xdr:nvSpPr>
        <xdr:cNvPr id="1031" name="Line 11">
          <a:extLst>
            <a:ext uri="{FF2B5EF4-FFF2-40B4-BE49-F238E27FC236}">
              <a16:creationId xmlns:a16="http://schemas.microsoft.com/office/drawing/2014/main" id="{4CF79148-8D0B-4FC4-B058-8BD4FF2A2B18}"/>
            </a:ext>
          </a:extLst>
        </xdr:cNvPr>
        <xdr:cNvSpPr>
          <a:spLocks noChangeShapeType="1"/>
        </xdr:cNvSpPr>
      </xdr:nvSpPr>
      <xdr:spPr bwMode="auto">
        <a:xfrm>
          <a:off x="4533900" y="3771900"/>
          <a:ext cx="20193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1032" name="Line 12">
          <a:extLst>
            <a:ext uri="{FF2B5EF4-FFF2-40B4-BE49-F238E27FC236}">
              <a16:creationId xmlns:a16="http://schemas.microsoft.com/office/drawing/2014/main" id="{7EC88D3F-1F4A-4793-B1C0-30160CFC7F45}"/>
            </a:ext>
          </a:extLst>
        </xdr:cNvPr>
        <xdr:cNvSpPr>
          <a:spLocks noChangeShapeType="1"/>
        </xdr:cNvSpPr>
      </xdr:nvSpPr>
      <xdr:spPr bwMode="auto">
        <a:xfrm>
          <a:off x="2505075" y="2943225"/>
          <a:ext cx="40481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504825</xdr:colOff>
      <xdr:row>180</xdr:row>
      <xdr:rowOff>0</xdr:rowOff>
    </xdr:from>
    <xdr:to>
      <xdr:col>5</xdr:col>
      <xdr:colOff>685800</xdr:colOff>
      <xdr:row>181</xdr:row>
      <xdr:rowOff>0</xdr:rowOff>
    </xdr:to>
    <xdr:sp macro="" textlink="">
      <xdr:nvSpPr>
        <xdr:cNvPr id="1033" name="Rectangle 14">
          <a:extLst>
            <a:ext uri="{FF2B5EF4-FFF2-40B4-BE49-F238E27FC236}">
              <a16:creationId xmlns:a16="http://schemas.microsoft.com/office/drawing/2014/main" id="{3EFC3FAC-2DF3-40E4-91F2-B260453A5215}"/>
            </a:ext>
          </a:extLst>
        </xdr:cNvPr>
        <xdr:cNvSpPr>
          <a:spLocks noChangeArrowheads="1"/>
        </xdr:cNvSpPr>
      </xdr:nvSpPr>
      <xdr:spPr bwMode="auto">
        <a:xfrm>
          <a:off x="3267075" y="32946975"/>
          <a:ext cx="1809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504825</xdr:colOff>
      <xdr:row>182</xdr:row>
      <xdr:rowOff>0</xdr:rowOff>
    </xdr:from>
    <xdr:to>
      <xdr:col>5</xdr:col>
      <xdr:colOff>685800</xdr:colOff>
      <xdr:row>183</xdr:row>
      <xdr:rowOff>0</xdr:rowOff>
    </xdr:to>
    <xdr:sp macro="" textlink="">
      <xdr:nvSpPr>
        <xdr:cNvPr id="1034" name="Rectangle 15">
          <a:extLst>
            <a:ext uri="{FF2B5EF4-FFF2-40B4-BE49-F238E27FC236}">
              <a16:creationId xmlns:a16="http://schemas.microsoft.com/office/drawing/2014/main" id="{8FF125B6-DA2B-4387-BF71-C4334DD979DD}"/>
            </a:ext>
          </a:extLst>
        </xdr:cNvPr>
        <xdr:cNvSpPr>
          <a:spLocks noChangeArrowheads="1"/>
        </xdr:cNvSpPr>
      </xdr:nvSpPr>
      <xdr:spPr bwMode="auto">
        <a:xfrm>
          <a:off x="3267075" y="33327975"/>
          <a:ext cx="180975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276225</xdr:colOff>
      <xdr:row>180</xdr:row>
      <xdr:rowOff>0</xdr:rowOff>
    </xdr:from>
    <xdr:to>
      <xdr:col>8</xdr:col>
      <xdr:colOff>457200</xdr:colOff>
      <xdr:row>181</xdr:row>
      <xdr:rowOff>0</xdr:rowOff>
    </xdr:to>
    <xdr:sp macro="" textlink="">
      <xdr:nvSpPr>
        <xdr:cNvPr id="1035" name="Rectangle 16">
          <a:extLst>
            <a:ext uri="{FF2B5EF4-FFF2-40B4-BE49-F238E27FC236}">
              <a16:creationId xmlns:a16="http://schemas.microsoft.com/office/drawing/2014/main" id="{AD67A0D3-8A32-48EE-9693-51D125609682}"/>
            </a:ext>
          </a:extLst>
        </xdr:cNvPr>
        <xdr:cNvSpPr>
          <a:spLocks noChangeArrowheads="1"/>
        </xdr:cNvSpPr>
      </xdr:nvSpPr>
      <xdr:spPr bwMode="auto">
        <a:xfrm>
          <a:off x="4962525" y="32946975"/>
          <a:ext cx="1809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276225</xdr:colOff>
      <xdr:row>182</xdr:row>
      <xdr:rowOff>0</xdr:rowOff>
    </xdr:from>
    <xdr:to>
      <xdr:col>8</xdr:col>
      <xdr:colOff>457200</xdr:colOff>
      <xdr:row>183</xdr:row>
      <xdr:rowOff>0</xdr:rowOff>
    </xdr:to>
    <xdr:sp macro="" textlink="">
      <xdr:nvSpPr>
        <xdr:cNvPr id="1036" name="Rectangle 17">
          <a:extLst>
            <a:ext uri="{FF2B5EF4-FFF2-40B4-BE49-F238E27FC236}">
              <a16:creationId xmlns:a16="http://schemas.microsoft.com/office/drawing/2014/main" id="{A09CCDCF-B01F-4C68-8C01-A9639D2C5451}"/>
            </a:ext>
          </a:extLst>
        </xdr:cNvPr>
        <xdr:cNvSpPr>
          <a:spLocks noChangeArrowheads="1"/>
        </xdr:cNvSpPr>
      </xdr:nvSpPr>
      <xdr:spPr bwMode="auto">
        <a:xfrm>
          <a:off x="4962525" y="33327975"/>
          <a:ext cx="180975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276225</xdr:colOff>
      <xdr:row>185</xdr:row>
      <xdr:rowOff>152400</xdr:rowOff>
    </xdr:from>
    <xdr:to>
      <xdr:col>8</xdr:col>
      <xdr:colOff>161925</xdr:colOff>
      <xdr:row>185</xdr:row>
      <xdr:rowOff>152400</xdr:rowOff>
    </xdr:to>
    <xdr:sp macro="" textlink="">
      <xdr:nvSpPr>
        <xdr:cNvPr id="1037" name="Line 18">
          <a:extLst>
            <a:ext uri="{FF2B5EF4-FFF2-40B4-BE49-F238E27FC236}">
              <a16:creationId xmlns:a16="http://schemas.microsoft.com/office/drawing/2014/main" id="{FB782ECE-F871-4FE7-B9C9-365083F207BA}"/>
            </a:ext>
          </a:extLst>
        </xdr:cNvPr>
        <xdr:cNvSpPr>
          <a:spLocks noChangeShapeType="1"/>
        </xdr:cNvSpPr>
      </xdr:nvSpPr>
      <xdr:spPr bwMode="auto">
        <a:xfrm flipV="1">
          <a:off x="3038475" y="34070925"/>
          <a:ext cx="1809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266700</xdr:colOff>
      <xdr:row>186</xdr:row>
      <xdr:rowOff>0</xdr:rowOff>
    </xdr:from>
    <xdr:to>
      <xdr:col>9</xdr:col>
      <xdr:colOff>266700</xdr:colOff>
      <xdr:row>186</xdr:row>
      <xdr:rowOff>0</xdr:rowOff>
    </xdr:to>
    <xdr:sp macro="" textlink="">
      <xdr:nvSpPr>
        <xdr:cNvPr id="1038" name="Line 19">
          <a:extLst>
            <a:ext uri="{FF2B5EF4-FFF2-40B4-BE49-F238E27FC236}">
              <a16:creationId xmlns:a16="http://schemas.microsoft.com/office/drawing/2014/main" id="{A393D837-7133-47AB-B2E1-91A3E21F3B28}"/>
            </a:ext>
          </a:extLst>
        </xdr:cNvPr>
        <xdr:cNvSpPr>
          <a:spLocks noChangeShapeType="1"/>
        </xdr:cNvSpPr>
      </xdr:nvSpPr>
      <xdr:spPr bwMode="auto">
        <a:xfrm>
          <a:off x="5705475" y="34175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57150</xdr:colOff>
      <xdr:row>186</xdr:row>
      <xdr:rowOff>0</xdr:rowOff>
    </xdr:from>
    <xdr:to>
      <xdr:col>9</xdr:col>
      <xdr:colOff>971550</xdr:colOff>
      <xdr:row>186</xdr:row>
      <xdr:rowOff>0</xdr:rowOff>
    </xdr:to>
    <xdr:sp macro="" textlink="">
      <xdr:nvSpPr>
        <xdr:cNvPr id="1039" name="Line 20">
          <a:extLst>
            <a:ext uri="{FF2B5EF4-FFF2-40B4-BE49-F238E27FC236}">
              <a16:creationId xmlns:a16="http://schemas.microsoft.com/office/drawing/2014/main" id="{094EA70B-5385-4DFE-8F6D-41837A13E388}"/>
            </a:ext>
          </a:extLst>
        </xdr:cNvPr>
        <xdr:cNvSpPr>
          <a:spLocks noChangeShapeType="1"/>
        </xdr:cNvSpPr>
      </xdr:nvSpPr>
      <xdr:spPr bwMode="auto">
        <a:xfrm>
          <a:off x="5495925" y="34175700"/>
          <a:ext cx="914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6</xdr:col>
      <xdr:colOff>419100</xdr:colOff>
      <xdr:row>21</xdr:row>
      <xdr:rowOff>0</xdr:rowOff>
    </xdr:to>
    <xdr:sp macro="" textlink="">
      <xdr:nvSpPr>
        <xdr:cNvPr id="1040" name="Line 21">
          <a:extLst>
            <a:ext uri="{FF2B5EF4-FFF2-40B4-BE49-F238E27FC236}">
              <a16:creationId xmlns:a16="http://schemas.microsoft.com/office/drawing/2014/main" id="{2937F230-F014-4E2E-9C74-2A3F591898C6}"/>
            </a:ext>
          </a:extLst>
        </xdr:cNvPr>
        <xdr:cNvSpPr>
          <a:spLocks noChangeShapeType="1"/>
        </xdr:cNvSpPr>
      </xdr:nvSpPr>
      <xdr:spPr bwMode="auto">
        <a:xfrm>
          <a:off x="2762250" y="3781425"/>
          <a:ext cx="12192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1041" name="Line 22">
          <a:extLst>
            <a:ext uri="{FF2B5EF4-FFF2-40B4-BE49-F238E27FC236}">
              <a16:creationId xmlns:a16="http://schemas.microsoft.com/office/drawing/2014/main" id="{EE3E4AD1-3CEB-4DB4-A8B5-B9B3C77CE7A1}"/>
            </a:ext>
          </a:extLst>
        </xdr:cNvPr>
        <xdr:cNvSpPr>
          <a:spLocks noChangeShapeType="1"/>
        </xdr:cNvSpPr>
      </xdr:nvSpPr>
      <xdr:spPr bwMode="auto">
        <a:xfrm flipV="1">
          <a:off x="5438775" y="3362325"/>
          <a:ext cx="1114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90"/>
  <sheetViews>
    <sheetView tabSelected="1" showWhiteSpace="0" view="pageLayout" topLeftCell="A38" zoomScaleNormal="100" workbookViewId="0">
      <selection activeCell="H59" sqref="H59"/>
    </sheetView>
  </sheetViews>
  <sheetFormatPr defaultColWidth="9.1796875" defaultRowHeight="12.5"/>
  <cols>
    <col min="1" max="1" width="5.26953125" customWidth="1"/>
    <col min="2" max="2" width="11.1796875" customWidth="1"/>
    <col min="3" max="3" width="4.81640625" customWidth="1"/>
    <col min="4" max="4" width="8.7265625" customWidth="1"/>
    <col min="5" max="5" width="11.453125" customWidth="1"/>
    <col min="6" max="6" width="12" customWidth="1"/>
    <col min="7" max="7" width="8.26953125" customWidth="1"/>
    <col min="8" max="8" width="8.54296875" customWidth="1"/>
    <col min="9" max="9" width="11.26953125" customWidth="1"/>
    <col min="10" max="10" width="16.7265625" customWidth="1"/>
    <col min="11" max="11" width="8.453125" customWidth="1"/>
    <col min="12" max="12" width="11.1796875" customWidth="1"/>
    <col min="20" max="20" width="12" customWidth="1"/>
    <col min="24" max="24" width="10.453125" customWidth="1"/>
  </cols>
  <sheetData>
    <row r="1" spans="1:1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ht="18">
      <c r="A4" s="182" t="s">
        <v>0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>
      <c r="A5" s="97" t="s">
        <v>152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ht="6.7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11" ht="16.5">
      <c r="A7" s="183" t="s">
        <v>60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</row>
    <row r="8" spans="1:11">
      <c r="A8" s="97" t="s">
        <v>1</v>
      </c>
      <c r="B8" s="97"/>
      <c r="C8" s="97"/>
      <c r="D8" s="97"/>
      <c r="E8" s="97"/>
      <c r="F8" s="97"/>
      <c r="G8" s="97"/>
      <c r="H8" s="97"/>
      <c r="I8" s="97"/>
      <c r="J8" s="97"/>
      <c r="K8" s="97"/>
    </row>
    <row r="9" spans="1:11" ht="3.75" customHeight="1" thickBot="1">
      <c r="A9" s="68"/>
      <c r="B9" s="68"/>
      <c r="C9" s="68"/>
      <c r="D9" s="68"/>
      <c r="E9" s="68"/>
      <c r="F9" s="68"/>
      <c r="G9" s="68"/>
      <c r="H9" s="68"/>
      <c r="I9" s="68"/>
      <c r="J9" s="68"/>
      <c r="K9" s="97"/>
    </row>
    <row r="10" spans="1:11" ht="9.75" customHeight="1">
      <c r="A10" s="165"/>
      <c r="B10" s="165"/>
      <c r="C10" s="165"/>
      <c r="D10" s="165"/>
      <c r="E10" s="165"/>
      <c r="F10" s="165"/>
      <c r="G10" s="165"/>
      <c r="H10" s="165"/>
      <c r="I10" s="165"/>
      <c r="J10" s="165"/>
    </row>
    <row r="11" spans="1:11" ht="22.5">
      <c r="A11" s="166" t="s">
        <v>2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</row>
    <row r="12" spans="1:11" ht="20">
      <c r="A12" s="167" t="s">
        <v>153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</row>
    <row r="13" spans="1:11" ht="9.75" customHeight="1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7"/>
    </row>
    <row r="14" spans="1:11" ht="13.5" customHeight="1">
      <c r="A14" s="169"/>
      <c r="B14" s="169"/>
      <c r="C14" s="169"/>
      <c r="D14" s="169"/>
      <c r="E14" s="169"/>
      <c r="F14" s="169"/>
      <c r="G14" s="169"/>
      <c r="H14" s="169"/>
      <c r="I14" s="169"/>
      <c r="J14" s="169"/>
      <c r="K14" s="21"/>
    </row>
    <row r="15" spans="1:11" ht="12.75" customHeight="1">
      <c r="A15" s="170" t="s">
        <v>62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</row>
    <row r="16" spans="1:11" ht="13.5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</row>
    <row r="17" spans="1:24" ht="17.25" customHeight="1">
      <c r="B17" s="171" t="s">
        <v>51</v>
      </c>
      <c r="C17" s="171"/>
      <c r="D17" s="171"/>
      <c r="E17" s="171"/>
      <c r="F17" s="172"/>
      <c r="G17" s="172"/>
      <c r="H17" s="172"/>
      <c r="I17" s="172"/>
      <c r="J17" s="172"/>
      <c r="K17" s="22"/>
    </row>
    <row r="18" spans="1:24" ht="16.5" customHeight="1">
      <c r="B18" s="5" t="s">
        <v>31</v>
      </c>
      <c r="C18" s="172"/>
      <c r="D18" s="172"/>
      <c r="E18" s="172"/>
      <c r="F18" s="172"/>
      <c r="G18" s="172"/>
      <c r="H18" s="172"/>
      <c r="I18" s="172"/>
      <c r="J18" s="172"/>
      <c r="K18" s="6"/>
      <c r="L18" s="6"/>
    </row>
    <row r="19" spans="1:24" ht="16.5" customHeight="1">
      <c r="B19" s="171" t="s">
        <v>68</v>
      </c>
      <c r="C19" s="171"/>
      <c r="D19" s="172"/>
      <c r="E19" s="173"/>
      <c r="F19" s="173"/>
      <c r="G19" s="173"/>
      <c r="H19" s="173"/>
      <c r="I19" s="6" t="s">
        <v>69</v>
      </c>
      <c r="J19" s="54"/>
      <c r="K19" s="6"/>
      <c r="L19" s="6"/>
    </row>
    <row r="20" spans="1:24" ht="16.5" customHeight="1">
      <c r="B20" s="171" t="s">
        <v>50</v>
      </c>
      <c r="C20" s="171"/>
      <c r="D20" s="172"/>
      <c r="E20" s="172"/>
      <c r="F20" s="172"/>
      <c r="G20" s="172"/>
      <c r="H20" s="172"/>
      <c r="I20" s="172"/>
      <c r="J20" s="172"/>
      <c r="K20" s="22"/>
    </row>
    <row r="21" spans="1:24" ht="16.5" customHeight="1">
      <c r="B21" s="5" t="s">
        <v>65</v>
      </c>
      <c r="C21" s="172"/>
      <c r="D21" s="172"/>
      <c r="E21" s="5" t="s">
        <v>66</v>
      </c>
      <c r="F21" s="172"/>
      <c r="G21" s="172"/>
      <c r="H21" s="5" t="s">
        <v>67</v>
      </c>
      <c r="I21" s="174"/>
      <c r="J21" s="172"/>
      <c r="K21" s="22"/>
    </row>
    <row r="22" spans="1:24" ht="18" customHeight="1" thickBot="1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</row>
    <row r="23" spans="1:24" ht="16" thickBot="1">
      <c r="B23" s="146" t="s">
        <v>3</v>
      </c>
      <c r="C23" s="147"/>
      <c r="D23" s="147"/>
      <c r="E23" s="147"/>
      <c r="F23" s="147"/>
      <c r="G23" s="147"/>
      <c r="H23" s="147"/>
      <c r="I23" s="147"/>
      <c r="J23" s="148"/>
    </row>
    <row r="24" spans="1:24" ht="13.5" thickBot="1">
      <c r="B24" s="175" t="s">
        <v>30</v>
      </c>
      <c r="C24" s="176"/>
      <c r="D24" s="176"/>
      <c r="E24" s="176"/>
      <c r="F24" s="176"/>
      <c r="G24" s="23" t="s">
        <v>4</v>
      </c>
      <c r="H24" s="23" t="s">
        <v>5</v>
      </c>
      <c r="I24" s="23" t="s">
        <v>6</v>
      </c>
      <c r="J24" s="24" t="s">
        <v>7</v>
      </c>
      <c r="L24" s="25"/>
      <c r="M24" s="25"/>
      <c r="N24" s="26"/>
      <c r="O24" s="26"/>
      <c r="P24" s="25"/>
      <c r="Q24" s="25"/>
      <c r="R24" s="26"/>
      <c r="S24" s="26"/>
      <c r="T24" s="25"/>
      <c r="U24" s="25"/>
      <c r="V24" s="26"/>
      <c r="W24" s="26"/>
    </row>
    <row r="25" spans="1:24">
      <c r="B25" s="177" t="s">
        <v>80</v>
      </c>
      <c r="C25" s="178"/>
      <c r="D25" s="178"/>
      <c r="E25" s="178"/>
      <c r="F25" s="178"/>
      <c r="G25" s="7" t="s">
        <v>8</v>
      </c>
      <c r="H25" s="10"/>
      <c r="I25" s="15">
        <v>310.23919540852972</v>
      </c>
      <c r="J25" s="27">
        <f t="shared" ref="J25:J54" si="0">H25*I25</f>
        <v>0</v>
      </c>
      <c r="L25" s="28"/>
      <c r="M25" s="29"/>
      <c r="N25" s="163"/>
      <c r="O25" s="164"/>
      <c r="P25" s="2"/>
      <c r="Q25" s="29"/>
      <c r="R25" s="163"/>
      <c r="S25" s="164"/>
      <c r="T25" s="2"/>
      <c r="U25" s="29"/>
      <c r="V25" s="163"/>
      <c r="W25" s="164"/>
      <c r="X25" s="15"/>
    </row>
    <row r="26" spans="1:24">
      <c r="B26" s="115" t="s">
        <v>81</v>
      </c>
      <c r="C26" s="116"/>
      <c r="D26" s="116"/>
      <c r="E26" s="116"/>
      <c r="F26" s="116"/>
      <c r="G26" s="1" t="s">
        <v>8</v>
      </c>
      <c r="H26" s="11"/>
      <c r="I26" s="2">
        <v>717.66571099419843</v>
      </c>
      <c r="J26" s="31">
        <f t="shared" si="0"/>
        <v>0</v>
      </c>
      <c r="L26" s="32"/>
      <c r="M26" s="29"/>
      <c r="P26" s="2"/>
      <c r="Q26" s="29"/>
      <c r="T26" s="2"/>
      <c r="U26" s="29"/>
      <c r="X26" s="15"/>
    </row>
    <row r="27" spans="1:24">
      <c r="B27" s="115" t="s">
        <v>82</v>
      </c>
      <c r="C27" s="116"/>
      <c r="D27" s="116"/>
      <c r="E27" s="116"/>
      <c r="F27" s="116"/>
      <c r="G27" s="1" t="s">
        <v>8</v>
      </c>
      <c r="H27" s="11"/>
      <c r="I27" s="2">
        <v>904.15649341039807</v>
      </c>
      <c r="J27" s="31">
        <f t="shared" si="0"/>
        <v>0</v>
      </c>
      <c r="L27" s="33"/>
      <c r="M27" s="29"/>
      <c r="P27" s="2"/>
      <c r="Q27" s="29"/>
      <c r="T27" s="2"/>
      <c r="U27" s="29"/>
      <c r="X27" s="15"/>
    </row>
    <row r="28" spans="1:24">
      <c r="B28" s="115" t="s">
        <v>83</v>
      </c>
      <c r="C28" s="116"/>
      <c r="D28" s="116"/>
      <c r="E28" s="116"/>
      <c r="F28" s="116"/>
      <c r="G28" s="1" t="s">
        <v>8</v>
      </c>
      <c r="H28" s="11"/>
      <c r="I28" s="2">
        <v>679.13804809442479</v>
      </c>
      <c r="J28" s="31">
        <f t="shared" si="0"/>
        <v>0</v>
      </c>
      <c r="L28" s="33"/>
      <c r="M28" s="29"/>
      <c r="P28" s="2"/>
      <c r="Q28" s="29"/>
      <c r="T28" s="2"/>
      <c r="U28" s="29"/>
      <c r="X28" s="15"/>
    </row>
    <row r="29" spans="1:24">
      <c r="B29" s="185" t="s">
        <v>84</v>
      </c>
      <c r="C29" s="186"/>
      <c r="D29" s="186"/>
      <c r="E29" s="186"/>
      <c r="F29" s="186"/>
      <c r="G29" s="1" t="s">
        <v>8</v>
      </c>
      <c r="H29" s="11"/>
      <c r="I29" s="2">
        <v>1094.7299879731027</v>
      </c>
      <c r="J29" s="31">
        <f t="shared" si="0"/>
        <v>0</v>
      </c>
      <c r="L29" s="33"/>
      <c r="M29" s="29"/>
      <c r="P29" s="2"/>
      <c r="Q29" s="29"/>
      <c r="T29" s="2"/>
      <c r="U29" s="29"/>
      <c r="X29" s="15"/>
    </row>
    <row r="30" spans="1:24">
      <c r="B30" s="115" t="s">
        <v>85</v>
      </c>
      <c r="C30" s="116"/>
      <c r="D30" s="116"/>
      <c r="E30" s="116"/>
      <c r="F30" s="116"/>
      <c r="G30" s="1" t="s">
        <v>8</v>
      </c>
      <c r="H30" s="11"/>
      <c r="I30" s="2">
        <v>1094.7299879731027</v>
      </c>
      <c r="J30" s="31">
        <f t="shared" si="0"/>
        <v>0</v>
      </c>
      <c r="L30" s="33"/>
      <c r="M30" s="29"/>
      <c r="P30" s="2"/>
      <c r="Q30" s="29"/>
      <c r="T30" s="2"/>
      <c r="U30" s="29"/>
      <c r="X30" s="15"/>
    </row>
    <row r="31" spans="1:24">
      <c r="B31" s="115" t="s">
        <v>86</v>
      </c>
      <c r="C31" s="116"/>
      <c r="D31" s="116"/>
      <c r="E31" s="116"/>
      <c r="F31" s="116"/>
      <c r="G31" s="1" t="s">
        <v>9</v>
      </c>
      <c r="H31" s="11"/>
      <c r="I31" s="2">
        <v>132</v>
      </c>
      <c r="J31" s="31">
        <f t="shared" si="0"/>
        <v>0</v>
      </c>
      <c r="L31" s="33"/>
      <c r="M31" s="29"/>
      <c r="P31" s="2"/>
      <c r="Q31" s="29"/>
      <c r="T31" s="2"/>
      <c r="U31" s="29"/>
      <c r="X31" s="15"/>
    </row>
    <row r="32" spans="1:24">
      <c r="B32" s="187" t="s">
        <v>87</v>
      </c>
      <c r="C32" s="188"/>
      <c r="D32" s="188"/>
      <c r="E32" s="188"/>
      <c r="F32" s="189"/>
      <c r="G32" s="1" t="s">
        <v>9</v>
      </c>
      <c r="H32" s="11"/>
      <c r="I32" s="2">
        <v>151</v>
      </c>
      <c r="J32" s="31">
        <f t="shared" si="0"/>
        <v>0</v>
      </c>
      <c r="L32" s="33"/>
      <c r="M32" s="29"/>
      <c r="P32" s="2"/>
      <c r="Q32" s="29"/>
      <c r="T32" s="2"/>
      <c r="U32" s="29"/>
      <c r="X32" s="15"/>
    </row>
    <row r="33" spans="2:24">
      <c r="B33" s="185" t="s">
        <v>88</v>
      </c>
      <c r="C33" s="186"/>
      <c r="D33" s="186"/>
      <c r="E33" s="186"/>
      <c r="F33" s="186"/>
      <c r="G33" s="1" t="s">
        <v>9</v>
      </c>
      <c r="H33" s="11"/>
      <c r="I33" s="2">
        <v>91</v>
      </c>
      <c r="J33" s="31">
        <f t="shared" si="0"/>
        <v>0</v>
      </c>
      <c r="L33" s="33"/>
      <c r="M33" s="29"/>
      <c r="P33" s="2"/>
      <c r="Q33" s="29"/>
      <c r="T33" s="2"/>
      <c r="U33" s="29"/>
      <c r="X33" s="15"/>
    </row>
    <row r="34" spans="2:24">
      <c r="B34" s="115" t="s">
        <v>89</v>
      </c>
      <c r="C34" s="116"/>
      <c r="D34" s="116"/>
      <c r="E34" s="116"/>
      <c r="F34" s="116"/>
      <c r="G34" s="1" t="s">
        <v>9</v>
      </c>
      <c r="H34" s="11"/>
      <c r="I34" s="2">
        <v>108</v>
      </c>
      <c r="J34" s="31">
        <f t="shared" si="0"/>
        <v>0</v>
      </c>
      <c r="L34" s="33"/>
      <c r="M34" s="29"/>
      <c r="P34" s="2"/>
      <c r="Q34" s="29"/>
      <c r="T34" s="2"/>
      <c r="U34" s="29"/>
      <c r="X34" s="15"/>
    </row>
    <row r="35" spans="2:24">
      <c r="B35" s="117" t="s">
        <v>96</v>
      </c>
      <c r="C35" s="118"/>
      <c r="D35" s="118"/>
      <c r="E35" s="118"/>
      <c r="F35" s="119"/>
      <c r="G35" s="1" t="s">
        <v>9</v>
      </c>
      <c r="H35" s="11"/>
      <c r="I35" s="2">
        <v>140</v>
      </c>
      <c r="J35" s="31">
        <f t="shared" si="0"/>
        <v>0</v>
      </c>
      <c r="L35" s="33"/>
      <c r="M35" s="29"/>
      <c r="P35" s="2"/>
      <c r="Q35" s="29"/>
      <c r="T35" s="2"/>
      <c r="U35" s="29"/>
      <c r="X35" s="15"/>
    </row>
    <row r="36" spans="2:24">
      <c r="B36" s="117" t="s">
        <v>95</v>
      </c>
      <c r="C36" s="118"/>
      <c r="D36" s="118"/>
      <c r="E36" s="118"/>
      <c r="F36" s="119"/>
      <c r="G36" s="1" t="s">
        <v>9</v>
      </c>
      <c r="H36" s="11"/>
      <c r="I36" s="2">
        <v>270.5</v>
      </c>
      <c r="J36" s="31">
        <f t="shared" si="0"/>
        <v>0</v>
      </c>
      <c r="L36" s="33"/>
      <c r="M36" s="29"/>
      <c r="P36" s="2"/>
      <c r="Q36" s="29"/>
      <c r="T36" s="2"/>
      <c r="U36" s="29"/>
      <c r="X36" s="15"/>
    </row>
    <row r="37" spans="2:24">
      <c r="B37" s="117" t="s">
        <v>97</v>
      </c>
      <c r="C37" s="118"/>
      <c r="D37" s="118"/>
      <c r="E37" s="118"/>
      <c r="F37" s="119"/>
      <c r="G37" s="1" t="s">
        <v>9</v>
      </c>
      <c r="H37" s="11"/>
      <c r="I37" s="2">
        <v>195</v>
      </c>
      <c r="J37" s="31">
        <f t="shared" si="0"/>
        <v>0</v>
      </c>
      <c r="L37" s="33"/>
      <c r="M37" s="29"/>
      <c r="P37" s="2"/>
      <c r="Q37" s="29"/>
      <c r="T37" s="2"/>
      <c r="U37" s="29"/>
      <c r="X37" s="15"/>
    </row>
    <row r="38" spans="2:24">
      <c r="B38" s="117" t="s">
        <v>98</v>
      </c>
      <c r="C38" s="118"/>
      <c r="D38" s="118"/>
      <c r="E38" s="118"/>
      <c r="F38" s="119"/>
      <c r="G38" s="1" t="s">
        <v>9</v>
      </c>
      <c r="H38" s="11"/>
      <c r="I38" s="2">
        <v>405</v>
      </c>
      <c r="J38" s="31">
        <f t="shared" si="0"/>
        <v>0</v>
      </c>
      <c r="L38" s="33"/>
      <c r="M38" s="29"/>
      <c r="P38" s="2"/>
      <c r="Q38" s="29"/>
      <c r="T38" s="2"/>
      <c r="U38" s="29"/>
      <c r="X38" s="15"/>
    </row>
    <row r="39" spans="2:24">
      <c r="B39" s="117" t="s">
        <v>99</v>
      </c>
      <c r="C39" s="118"/>
      <c r="D39" s="118"/>
      <c r="E39" s="118"/>
      <c r="F39" s="119"/>
      <c r="G39" s="1" t="s">
        <v>9</v>
      </c>
      <c r="H39" s="11"/>
      <c r="I39" s="2">
        <v>226</v>
      </c>
      <c r="J39" s="31">
        <f t="shared" si="0"/>
        <v>0</v>
      </c>
      <c r="L39" s="33"/>
      <c r="M39" s="29"/>
      <c r="P39" s="2"/>
      <c r="Q39" s="29"/>
      <c r="T39" s="2"/>
      <c r="U39" s="29"/>
      <c r="X39" s="15"/>
    </row>
    <row r="40" spans="2:24">
      <c r="B40" s="117" t="s">
        <v>100</v>
      </c>
      <c r="C40" s="118"/>
      <c r="D40" s="118"/>
      <c r="E40" s="118"/>
      <c r="F40" s="119"/>
      <c r="G40" s="1" t="s">
        <v>9</v>
      </c>
      <c r="H40" s="11"/>
      <c r="I40" s="2">
        <v>326.38233309126065</v>
      </c>
      <c r="J40" s="31">
        <f t="shared" si="0"/>
        <v>0</v>
      </c>
      <c r="L40" s="33"/>
      <c r="M40" s="29"/>
      <c r="P40" s="2"/>
      <c r="Q40" s="29"/>
      <c r="T40" s="2"/>
      <c r="U40" s="29"/>
      <c r="X40" s="15"/>
    </row>
    <row r="41" spans="2:24">
      <c r="B41" s="117" t="s">
        <v>101</v>
      </c>
      <c r="C41" s="118"/>
      <c r="D41" s="118"/>
      <c r="E41" s="118"/>
      <c r="F41" s="119"/>
      <c r="G41" s="1" t="s">
        <v>9</v>
      </c>
      <c r="H41" s="11"/>
      <c r="I41" s="2">
        <v>457.96767629584667</v>
      </c>
      <c r="J41" s="31">
        <f t="shared" si="0"/>
        <v>0</v>
      </c>
      <c r="L41" s="33"/>
      <c r="M41" s="29"/>
      <c r="P41" s="2"/>
      <c r="Q41" s="29"/>
      <c r="T41" s="2"/>
      <c r="U41" s="29"/>
      <c r="X41" s="15"/>
    </row>
    <row r="42" spans="2:24">
      <c r="B42" s="115" t="s">
        <v>107</v>
      </c>
      <c r="C42" s="116"/>
      <c r="D42" s="116"/>
      <c r="E42" s="116"/>
      <c r="F42" s="116"/>
      <c r="G42" s="1" t="s">
        <v>9</v>
      </c>
      <c r="H42" s="11"/>
      <c r="I42" s="2">
        <v>90</v>
      </c>
      <c r="J42" s="31">
        <f t="shared" si="0"/>
        <v>0</v>
      </c>
      <c r="L42" s="33"/>
      <c r="M42" s="29"/>
      <c r="P42" s="2"/>
      <c r="Q42" s="29"/>
      <c r="T42" s="2"/>
      <c r="U42" s="29"/>
      <c r="X42" s="15"/>
    </row>
    <row r="43" spans="2:24">
      <c r="B43" s="115" t="s">
        <v>108</v>
      </c>
      <c r="C43" s="116"/>
      <c r="D43" s="116"/>
      <c r="E43" s="116"/>
      <c r="F43" s="116"/>
      <c r="G43" s="1" t="s">
        <v>9</v>
      </c>
      <c r="H43" s="11"/>
      <c r="I43" s="2">
        <v>105</v>
      </c>
      <c r="J43" s="31">
        <f t="shared" si="0"/>
        <v>0</v>
      </c>
      <c r="L43" s="33"/>
      <c r="M43" s="29"/>
      <c r="P43" s="2"/>
      <c r="Q43" s="29"/>
      <c r="T43" s="2"/>
      <c r="U43" s="29"/>
      <c r="X43" s="15"/>
    </row>
    <row r="44" spans="2:24">
      <c r="B44" s="115" t="s">
        <v>109</v>
      </c>
      <c r="C44" s="116"/>
      <c r="D44" s="116"/>
      <c r="E44" s="116"/>
      <c r="F44" s="116"/>
      <c r="G44" s="1" t="s">
        <v>9</v>
      </c>
      <c r="H44" s="11"/>
      <c r="I44" s="2">
        <v>214.5</v>
      </c>
      <c r="J44" s="31">
        <f t="shared" si="0"/>
        <v>0</v>
      </c>
      <c r="L44" s="33"/>
      <c r="M44" s="29"/>
      <c r="P44" s="2"/>
      <c r="Q44" s="29"/>
      <c r="T44" s="2"/>
      <c r="U44" s="29"/>
      <c r="X44" s="15"/>
    </row>
    <row r="45" spans="2:24">
      <c r="B45" s="115" t="s">
        <v>110</v>
      </c>
      <c r="C45" s="116"/>
      <c r="D45" s="116"/>
      <c r="E45" s="116"/>
      <c r="F45" s="116"/>
      <c r="G45" s="1" t="s">
        <v>9</v>
      </c>
      <c r="H45" s="11"/>
      <c r="I45" s="2">
        <v>121</v>
      </c>
      <c r="J45" s="31">
        <f t="shared" si="0"/>
        <v>0</v>
      </c>
      <c r="L45" s="33"/>
      <c r="M45" s="29"/>
      <c r="P45" s="2"/>
      <c r="Q45" s="29"/>
      <c r="T45" s="2"/>
      <c r="U45" s="29"/>
      <c r="X45" s="15"/>
    </row>
    <row r="46" spans="2:24">
      <c r="B46" s="115" t="s">
        <v>111</v>
      </c>
      <c r="C46" s="116"/>
      <c r="D46" s="116"/>
      <c r="E46" s="116"/>
      <c r="F46" s="116"/>
      <c r="G46" s="1" t="s">
        <v>9</v>
      </c>
      <c r="H46" s="11"/>
      <c r="I46" s="2">
        <v>130</v>
      </c>
      <c r="J46" s="31">
        <f t="shared" si="0"/>
        <v>0</v>
      </c>
      <c r="L46" s="33"/>
      <c r="M46" s="29"/>
      <c r="P46" s="2"/>
      <c r="Q46" s="29"/>
      <c r="T46" s="2"/>
      <c r="U46" s="29"/>
      <c r="X46" s="15"/>
    </row>
    <row r="47" spans="2:24">
      <c r="B47" s="115" t="s">
        <v>102</v>
      </c>
      <c r="C47" s="116"/>
      <c r="D47" s="116"/>
      <c r="E47" s="116"/>
      <c r="F47" s="116"/>
      <c r="G47" s="1" t="s">
        <v>9</v>
      </c>
      <c r="H47" s="11"/>
      <c r="I47" s="2">
        <v>33.084046704434044</v>
      </c>
      <c r="J47" s="31">
        <f t="shared" si="0"/>
        <v>0</v>
      </c>
      <c r="L47" s="33"/>
      <c r="M47" s="29"/>
      <c r="P47" s="2"/>
      <c r="Q47" s="29"/>
      <c r="T47" s="2"/>
      <c r="U47" s="29"/>
      <c r="X47" s="15"/>
    </row>
    <row r="48" spans="2:24">
      <c r="B48" s="115" t="s">
        <v>103</v>
      </c>
      <c r="C48" s="116"/>
      <c r="D48" s="116"/>
      <c r="E48" s="116"/>
      <c r="F48" s="116"/>
      <c r="G48" s="1" t="s">
        <v>9</v>
      </c>
      <c r="H48" s="11"/>
      <c r="I48" s="2">
        <v>62.648513972226169</v>
      </c>
      <c r="J48" s="31">
        <f t="shared" si="0"/>
        <v>0</v>
      </c>
      <c r="L48" s="33"/>
      <c r="M48" s="29"/>
      <c r="P48" s="2"/>
      <c r="Q48" s="29"/>
      <c r="T48" s="2"/>
      <c r="U48" s="29"/>
      <c r="X48" s="15"/>
    </row>
    <row r="49" spans="1:24">
      <c r="B49" s="115" t="s">
        <v>104</v>
      </c>
      <c r="C49" s="116"/>
      <c r="D49" s="116"/>
      <c r="E49" s="116"/>
      <c r="F49" s="116"/>
      <c r="G49" s="1" t="s">
        <v>9</v>
      </c>
      <c r="H49" s="11"/>
      <c r="I49" s="2">
        <v>72.92568592722057</v>
      </c>
      <c r="J49" s="31">
        <f t="shared" si="0"/>
        <v>0</v>
      </c>
      <c r="L49" s="33"/>
      <c r="M49" s="29"/>
      <c r="P49" s="2"/>
      <c r="Q49" s="29"/>
      <c r="T49" s="2"/>
      <c r="U49" s="29"/>
      <c r="X49" s="15"/>
    </row>
    <row r="50" spans="1:24">
      <c r="B50" s="115" t="s">
        <v>105</v>
      </c>
      <c r="C50" s="116"/>
      <c r="D50" s="116"/>
      <c r="E50" s="116"/>
      <c r="F50" s="116"/>
      <c r="G50" s="1" t="s">
        <v>9</v>
      </c>
      <c r="H50" s="11"/>
      <c r="I50" s="2">
        <v>101.83316503350621</v>
      </c>
      <c r="J50" s="31">
        <f t="shared" si="0"/>
        <v>0</v>
      </c>
      <c r="L50" s="33"/>
      <c r="M50" s="29"/>
      <c r="P50" s="2"/>
      <c r="Q50" s="29"/>
      <c r="T50" s="2"/>
      <c r="U50" s="29"/>
      <c r="X50" s="15"/>
    </row>
    <row r="51" spans="1:24">
      <c r="B51" s="115" t="s">
        <v>106</v>
      </c>
      <c r="C51" s="116"/>
      <c r="D51" s="116"/>
      <c r="E51" s="116"/>
      <c r="F51" s="116"/>
      <c r="G51" s="1" t="s">
        <v>9</v>
      </c>
      <c r="H51" s="11"/>
      <c r="I51" s="2">
        <v>137.59209210978813</v>
      </c>
      <c r="J51" s="31">
        <f t="shared" si="0"/>
        <v>0</v>
      </c>
      <c r="L51" s="33"/>
      <c r="M51" s="29"/>
      <c r="P51" s="2"/>
      <c r="Q51" s="29"/>
      <c r="T51" s="2"/>
      <c r="U51" s="29"/>
      <c r="X51" s="15"/>
    </row>
    <row r="52" spans="1:24">
      <c r="B52" s="115" t="s">
        <v>11</v>
      </c>
      <c r="C52" s="116"/>
      <c r="D52" s="116"/>
      <c r="E52" s="116"/>
      <c r="F52" s="116"/>
      <c r="G52" s="1" t="s">
        <v>10</v>
      </c>
      <c r="H52" s="11"/>
      <c r="I52" s="2">
        <v>3342.9434766483173</v>
      </c>
      <c r="J52" s="31">
        <f t="shared" si="0"/>
        <v>0</v>
      </c>
      <c r="L52" s="33"/>
      <c r="M52" s="29"/>
      <c r="P52" s="2"/>
      <c r="Q52" s="29"/>
      <c r="T52" s="2"/>
      <c r="U52" s="29"/>
      <c r="X52" s="15"/>
    </row>
    <row r="53" spans="1:24">
      <c r="B53" s="115" t="s">
        <v>12</v>
      </c>
      <c r="C53" s="116"/>
      <c r="D53" s="116"/>
      <c r="E53" s="116"/>
      <c r="F53" s="116"/>
      <c r="G53" s="1" t="s">
        <v>10</v>
      </c>
      <c r="H53" s="11"/>
      <c r="I53" s="2">
        <v>3592.68</v>
      </c>
      <c r="J53" s="31">
        <f t="shared" si="0"/>
        <v>0</v>
      </c>
      <c r="L53" s="34"/>
      <c r="M53" s="29"/>
      <c r="P53" s="2"/>
      <c r="Q53" s="29"/>
      <c r="T53" s="2"/>
      <c r="U53" s="29"/>
      <c r="X53" s="15"/>
    </row>
    <row r="54" spans="1:24" ht="13" thickBot="1">
      <c r="B54" s="161" t="s">
        <v>13</v>
      </c>
      <c r="C54" s="162"/>
      <c r="D54" s="162"/>
      <c r="E54" s="162"/>
      <c r="F54" s="162"/>
      <c r="G54" s="8" t="s">
        <v>10</v>
      </c>
      <c r="H54" s="12"/>
      <c r="I54" s="9">
        <v>4401.43</v>
      </c>
      <c r="J54" s="35">
        <f t="shared" si="0"/>
        <v>0</v>
      </c>
      <c r="L54" s="28"/>
      <c r="M54" s="29"/>
      <c r="P54" s="2"/>
      <c r="Q54" s="29"/>
      <c r="T54" s="2"/>
      <c r="U54" s="29"/>
      <c r="X54" s="15"/>
    </row>
    <row r="55" spans="1:24">
      <c r="A55" s="143" t="s">
        <v>71</v>
      </c>
      <c r="B55" s="143"/>
      <c r="C55" s="143"/>
      <c r="D55" s="143"/>
      <c r="E55" s="143"/>
      <c r="F55" s="143"/>
      <c r="G55" s="143"/>
      <c r="H55" s="143"/>
      <c r="I55" s="145">
        <f>SUM(J25:J54)</f>
        <v>0</v>
      </c>
      <c r="J55" s="145"/>
      <c r="P55" s="2"/>
      <c r="T55" s="2"/>
      <c r="U55" s="29"/>
    </row>
    <row r="56" spans="1:24" ht="18" customHeight="1" thickBot="1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P56" s="2"/>
      <c r="T56" s="2"/>
      <c r="U56" s="29"/>
    </row>
    <row r="57" spans="1:24" ht="16" thickBot="1">
      <c r="B57" s="146" t="s">
        <v>61</v>
      </c>
      <c r="C57" s="147"/>
      <c r="D57" s="147"/>
      <c r="E57" s="147"/>
      <c r="F57" s="147"/>
      <c r="G57" s="147"/>
      <c r="H57" s="147"/>
      <c r="I57" s="147"/>
      <c r="J57" s="148"/>
      <c r="P57" s="2"/>
      <c r="T57" s="2"/>
      <c r="U57" s="29"/>
    </row>
    <row r="58" spans="1:24" ht="13.5" thickBot="1">
      <c r="B58" s="175" t="s">
        <v>30</v>
      </c>
      <c r="C58" s="176"/>
      <c r="D58" s="176"/>
      <c r="E58" s="176"/>
      <c r="F58" s="176"/>
      <c r="G58" s="23" t="s">
        <v>4</v>
      </c>
      <c r="H58" s="23" t="s">
        <v>5</v>
      </c>
      <c r="I58" s="23" t="s">
        <v>6</v>
      </c>
      <c r="J58" s="24" t="s">
        <v>7</v>
      </c>
      <c r="P58" s="2"/>
      <c r="T58" s="2"/>
      <c r="U58" s="29"/>
    </row>
    <row r="59" spans="1:24" ht="13">
      <c r="B59" s="160" t="s">
        <v>154</v>
      </c>
      <c r="C59" s="116"/>
      <c r="D59" s="116"/>
      <c r="E59" s="116"/>
      <c r="F59" s="116"/>
      <c r="G59" s="1" t="s">
        <v>10</v>
      </c>
      <c r="H59" s="62"/>
      <c r="I59" s="2">
        <v>6636</v>
      </c>
      <c r="J59" s="31">
        <f t="shared" ref="J59:J85" si="1">H59*I59</f>
        <v>0</v>
      </c>
      <c r="P59" s="2"/>
      <c r="T59" s="2"/>
      <c r="U59" s="29"/>
    </row>
    <row r="60" spans="1:24">
      <c r="B60" s="115" t="s">
        <v>14</v>
      </c>
      <c r="C60" s="116"/>
      <c r="D60" s="116"/>
      <c r="E60" s="116"/>
      <c r="F60" s="116"/>
      <c r="G60" s="1" t="s">
        <v>10</v>
      </c>
      <c r="H60" s="11"/>
      <c r="I60" s="2">
        <v>8208.4570175879289</v>
      </c>
      <c r="J60" s="31">
        <f t="shared" si="1"/>
        <v>0</v>
      </c>
      <c r="L60" s="28"/>
      <c r="M60" s="29"/>
      <c r="P60" s="2"/>
      <c r="T60" s="2"/>
      <c r="U60" s="29"/>
      <c r="X60" s="15"/>
    </row>
    <row r="61" spans="1:24">
      <c r="B61" s="115" t="s">
        <v>26</v>
      </c>
      <c r="C61" s="116"/>
      <c r="D61" s="116"/>
      <c r="E61" s="116"/>
      <c r="F61" s="116"/>
      <c r="G61" s="1" t="s">
        <v>10</v>
      </c>
      <c r="H61" s="11"/>
      <c r="I61" s="2">
        <v>23413.040183881021</v>
      </c>
      <c r="J61" s="31">
        <f t="shared" si="1"/>
        <v>0</v>
      </c>
      <c r="L61" s="36"/>
      <c r="M61" s="29"/>
      <c r="P61" s="2"/>
      <c r="T61" s="2"/>
      <c r="U61" s="29"/>
      <c r="X61" s="15"/>
    </row>
    <row r="62" spans="1:24">
      <c r="B62" s="120" t="s">
        <v>73</v>
      </c>
      <c r="C62" s="121"/>
      <c r="D62" s="121"/>
      <c r="E62" s="121"/>
      <c r="F62" s="121"/>
      <c r="G62" s="4" t="s">
        <v>10</v>
      </c>
      <c r="H62" s="13"/>
      <c r="I62" s="3">
        <v>6594.8940929279852</v>
      </c>
      <c r="J62" s="31">
        <f t="shared" si="1"/>
        <v>0</v>
      </c>
      <c r="L62" s="37"/>
      <c r="M62" s="29"/>
      <c r="P62" s="2"/>
      <c r="T62" s="2"/>
      <c r="U62" s="29"/>
      <c r="X62" s="15"/>
    </row>
    <row r="63" spans="1:24">
      <c r="B63" s="115" t="s">
        <v>74</v>
      </c>
      <c r="C63" s="116"/>
      <c r="D63" s="116"/>
      <c r="E63" s="116"/>
      <c r="F63" s="116"/>
      <c r="G63" s="1" t="s">
        <v>10</v>
      </c>
      <c r="H63" s="11"/>
      <c r="I63" s="2">
        <v>7365.3065677459899</v>
      </c>
      <c r="J63" s="31">
        <f t="shared" si="1"/>
        <v>0</v>
      </c>
      <c r="L63" s="37"/>
      <c r="M63" s="29"/>
      <c r="P63" s="2"/>
      <c r="T63" s="2"/>
      <c r="U63" s="29"/>
      <c r="X63" s="15"/>
    </row>
    <row r="64" spans="1:24">
      <c r="B64" s="115" t="s">
        <v>75</v>
      </c>
      <c r="C64" s="116"/>
      <c r="D64" s="116"/>
      <c r="E64" s="116"/>
      <c r="F64" s="116"/>
      <c r="G64" s="1" t="s">
        <v>10</v>
      </c>
      <c r="H64" s="11"/>
      <c r="I64" s="2">
        <v>8723.5826639348397</v>
      </c>
      <c r="J64" s="31">
        <f t="shared" si="1"/>
        <v>0</v>
      </c>
      <c r="L64" s="37"/>
      <c r="M64" s="29"/>
      <c r="P64" s="2"/>
      <c r="T64" s="2"/>
      <c r="U64" s="29"/>
      <c r="X64" s="15"/>
    </row>
    <row r="65" spans="2:24">
      <c r="B65" s="115" t="s">
        <v>76</v>
      </c>
      <c r="C65" s="116"/>
      <c r="D65" s="116"/>
      <c r="E65" s="116"/>
      <c r="F65" s="116"/>
      <c r="G65" s="1" t="s">
        <v>10</v>
      </c>
      <c r="H65" s="11"/>
      <c r="I65" s="2">
        <v>9222.0958953408026</v>
      </c>
      <c r="J65" s="31">
        <f t="shared" si="1"/>
        <v>0</v>
      </c>
      <c r="L65" s="37"/>
      <c r="M65" s="29"/>
      <c r="P65" s="2"/>
      <c r="T65" s="2"/>
      <c r="U65" s="29"/>
      <c r="X65" s="15"/>
    </row>
    <row r="66" spans="2:24">
      <c r="B66" s="115" t="s">
        <v>77</v>
      </c>
      <c r="C66" s="116"/>
      <c r="D66" s="116"/>
      <c r="E66" s="116"/>
      <c r="F66" s="116"/>
      <c r="G66" s="1" t="s">
        <v>10</v>
      </c>
      <c r="H66" s="11"/>
      <c r="I66" s="2">
        <v>10641.190324194826</v>
      </c>
      <c r="J66" s="31">
        <f t="shared" si="1"/>
        <v>0</v>
      </c>
      <c r="L66" s="37"/>
      <c r="M66" s="29"/>
      <c r="P66" s="2"/>
      <c r="T66" s="2"/>
      <c r="U66" s="29"/>
      <c r="X66" s="15"/>
    </row>
    <row r="67" spans="2:24">
      <c r="B67" s="115" t="s">
        <v>78</v>
      </c>
      <c r="C67" s="116"/>
      <c r="D67" s="116"/>
      <c r="E67" s="116"/>
      <c r="F67" s="116"/>
      <c r="G67" s="1" t="s">
        <v>10</v>
      </c>
      <c r="H67" s="11"/>
      <c r="I67" s="2">
        <v>15371.458159315742</v>
      </c>
      <c r="J67" s="31">
        <f t="shared" si="1"/>
        <v>0</v>
      </c>
      <c r="L67" s="37"/>
      <c r="M67" s="29"/>
      <c r="P67" s="2"/>
      <c r="T67" s="2"/>
      <c r="U67" s="29"/>
      <c r="X67" s="15"/>
    </row>
    <row r="68" spans="2:24">
      <c r="B68" s="115" t="s">
        <v>79</v>
      </c>
      <c r="C68" s="116"/>
      <c r="D68" s="116"/>
      <c r="E68" s="116"/>
      <c r="F68" s="116"/>
      <c r="G68" s="1" t="s">
        <v>10</v>
      </c>
      <c r="H68" s="11"/>
      <c r="I68" s="2">
        <v>9554.5</v>
      </c>
      <c r="J68" s="31">
        <f t="shared" si="1"/>
        <v>0</v>
      </c>
      <c r="L68" s="37"/>
      <c r="M68" s="29"/>
      <c r="P68" s="2"/>
      <c r="T68" s="2"/>
      <c r="U68" s="29"/>
      <c r="X68" s="15"/>
    </row>
    <row r="69" spans="2:24">
      <c r="B69" s="117" t="s">
        <v>90</v>
      </c>
      <c r="C69" s="118"/>
      <c r="D69" s="118"/>
      <c r="E69" s="118"/>
      <c r="F69" s="119"/>
      <c r="G69" s="4" t="s">
        <v>10</v>
      </c>
      <c r="H69" s="14"/>
      <c r="I69" s="2">
        <v>4013.2121845624047</v>
      </c>
      <c r="J69" s="31">
        <f t="shared" si="1"/>
        <v>0</v>
      </c>
      <c r="L69" s="37"/>
      <c r="M69" s="29"/>
      <c r="P69" s="2"/>
      <c r="T69" s="2"/>
      <c r="U69" s="29"/>
      <c r="X69" s="15"/>
    </row>
    <row r="70" spans="2:24">
      <c r="B70" s="117" t="s">
        <v>92</v>
      </c>
      <c r="C70" s="118"/>
      <c r="D70" s="118"/>
      <c r="E70" s="118"/>
      <c r="F70" s="119"/>
      <c r="G70" s="4" t="s">
        <v>10</v>
      </c>
      <c r="H70" s="14"/>
      <c r="I70" s="2">
        <v>3342.9434766483173</v>
      </c>
      <c r="J70" s="31">
        <f t="shared" si="1"/>
        <v>0</v>
      </c>
      <c r="L70" s="37"/>
      <c r="M70" s="29"/>
      <c r="P70" s="2"/>
      <c r="T70" s="2"/>
      <c r="U70" s="29"/>
      <c r="X70" s="15"/>
    </row>
    <row r="71" spans="2:24">
      <c r="B71" s="115" t="s">
        <v>52</v>
      </c>
      <c r="C71" s="116"/>
      <c r="D71" s="116"/>
      <c r="E71" s="116"/>
      <c r="F71" s="116"/>
      <c r="G71" s="1" t="s">
        <v>10</v>
      </c>
      <c r="H71" s="11"/>
      <c r="I71" s="2">
        <v>4052.5376188011501</v>
      </c>
      <c r="J71" s="31">
        <f t="shared" si="1"/>
        <v>0</v>
      </c>
      <c r="L71" s="37"/>
      <c r="M71" s="29"/>
      <c r="P71" s="2"/>
      <c r="T71" s="2"/>
      <c r="U71" s="29"/>
      <c r="X71" s="15"/>
    </row>
    <row r="72" spans="2:24">
      <c r="B72" s="115" t="s">
        <v>53</v>
      </c>
      <c r="C72" s="116"/>
      <c r="D72" s="116"/>
      <c r="E72" s="116"/>
      <c r="F72" s="116"/>
      <c r="G72" s="1" t="s">
        <v>10</v>
      </c>
      <c r="H72" s="11"/>
      <c r="I72" s="2">
        <v>4964.8126087787359</v>
      </c>
      <c r="J72" s="31">
        <f t="shared" si="1"/>
        <v>0</v>
      </c>
      <c r="L72" s="37"/>
      <c r="M72" s="29"/>
      <c r="P72" s="2"/>
      <c r="T72" s="2"/>
      <c r="U72" s="29"/>
      <c r="X72" s="15"/>
    </row>
    <row r="73" spans="2:24">
      <c r="B73" s="115" t="s">
        <v>54</v>
      </c>
      <c r="C73" s="116"/>
      <c r="D73" s="116"/>
      <c r="E73" s="116"/>
      <c r="F73" s="116"/>
      <c r="G73" s="1" t="s">
        <v>10</v>
      </c>
      <c r="H73" s="11"/>
      <c r="I73" s="3">
        <v>8208.4570175879289</v>
      </c>
      <c r="J73" s="31">
        <f t="shared" si="1"/>
        <v>0</v>
      </c>
      <c r="L73" s="37"/>
      <c r="M73" s="29"/>
      <c r="P73" s="2"/>
      <c r="T73" s="2"/>
      <c r="U73" s="29"/>
      <c r="X73" s="15"/>
    </row>
    <row r="74" spans="2:24">
      <c r="B74" s="117" t="s">
        <v>93</v>
      </c>
      <c r="C74" s="118"/>
      <c r="D74" s="118"/>
      <c r="E74" s="118"/>
      <c r="F74" s="119"/>
      <c r="G74" s="1" t="s">
        <v>10</v>
      </c>
      <c r="H74" s="13"/>
      <c r="I74" s="3">
        <v>6079.8153743068951</v>
      </c>
      <c r="J74" s="31">
        <f t="shared" si="1"/>
        <v>0</v>
      </c>
      <c r="L74" s="37"/>
      <c r="M74" s="29"/>
      <c r="P74" s="2"/>
      <c r="T74" s="2"/>
      <c r="U74" s="29"/>
      <c r="X74" s="15"/>
    </row>
    <row r="75" spans="2:24">
      <c r="B75" s="117" t="s">
        <v>94</v>
      </c>
      <c r="C75" s="118"/>
      <c r="D75" s="118"/>
      <c r="E75" s="118"/>
      <c r="F75" s="119"/>
      <c r="G75" s="1" t="s">
        <v>10</v>
      </c>
      <c r="H75" s="13"/>
      <c r="I75" s="3">
        <v>11148.009763071261</v>
      </c>
      <c r="J75" s="31">
        <f t="shared" si="1"/>
        <v>0</v>
      </c>
      <c r="L75" s="37"/>
      <c r="M75" s="29"/>
      <c r="P75" s="2"/>
      <c r="T75" s="2"/>
      <c r="U75" s="29"/>
      <c r="X75" s="15"/>
    </row>
    <row r="76" spans="2:24">
      <c r="B76" s="120" t="s">
        <v>55</v>
      </c>
      <c r="C76" s="121"/>
      <c r="D76" s="121"/>
      <c r="E76" s="121"/>
      <c r="F76" s="121"/>
      <c r="G76" s="4" t="s">
        <v>10</v>
      </c>
      <c r="H76" s="13"/>
      <c r="I76" s="3">
        <v>26748.80371847859</v>
      </c>
      <c r="J76" s="31">
        <f t="shared" si="1"/>
        <v>0</v>
      </c>
      <c r="L76" s="37"/>
      <c r="M76" s="29"/>
      <c r="P76" s="2"/>
      <c r="T76" s="2"/>
      <c r="U76" s="29"/>
      <c r="X76" s="15"/>
    </row>
    <row r="77" spans="2:24">
      <c r="B77" s="115" t="s">
        <v>15</v>
      </c>
      <c r="C77" s="116"/>
      <c r="D77" s="116"/>
      <c r="E77" s="116"/>
      <c r="F77" s="116"/>
      <c r="G77" s="1" t="s">
        <v>9</v>
      </c>
      <c r="H77" s="11"/>
      <c r="I77" s="2">
        <v>1483.9485459398772</v>
      </c>
      <c r="J77" s="31">
        <f t="shared" si="1"/>
        <v>0</v>
      </c>
      <c r="L77" s="37"/>
      <c r="M77" s="29"/>
      <c r="P77" s="2"/>
      <c r="T77" s="2"/>
      <c r="U77" s="29"/>
      <c r="X77" s="15"/>
    </row>
    <row r="78" spans="2:24">
      <c r="B78" s="122" t="s">
        <v>91</v>
      </c>
      <c r="C78" s="118"/>
      <c r="D78" s="118"/>
      <c r="E78" s="118"/>
      <c r="F78" s="119"/>
      <c r="G78" s="1" t="s">
        <v>9</v>
      </c>
      <c r="H78" s="11"/>
      <c r="I78" s="2">
        <v>22.59</v>
      </c>
      <c r="J78" s="31">
        <f t="shared" si="1"/>
        <v>0</v>
      </c>
      <c r="L78" s="37"/>
      <c r="M78" s="29"/>
      <c r="P78" s="2"/>
      <c r="T78" s="2"/>
      <c r="U78" s="29"/>
      <c r="X78" s="15"/>
    </row>
    <row r="79" spans="2:24">
      <c r="B79" s="115" t="s">
        <v>16</v>
      </c>
      <c r="C79" s="116"/>
      <c r="D79" s="116"/>
      <c r="E79" s="116"/>
      <c r="F79" s="116"/>
      <c r="G79" s="1" t="s">
        <v>17</v>
      </c>
      <c r="H79" s="11"/>
      <c r="I79" s="2">
        <v>431.73507756140884</v>
      </c>
      <c r="J79" s="31">
        <f t="shared" si="1"/>
        <v>0</v>
      </c>
      <c r="L79" s="37"/>
      <c r="M79" s="29"/>
      <c r="P79" s="2"/>
      <c r="T79" s="2"/>
      <c r="U79" s="29"/>
      <c r="X79" s="15"/>
    </row>
    <row r="80" spans="2:24" s="39" customFormat="1">
      <c r="B80" s="122" t="s">
        <v>148</v>
      </c>
      <c r="C80" s="123"/>
      <c r="D80" s="123"/>
      <c r="E80" s="123"/>
      <c r="F80" s="124"/>
      <c r="G80" s="19" t="s">
        <v>9</v>
      </c>
      <c r="H80" s="16"/>
      <c r="I80" s="63">
        <v>96</v>
      </c>
      <c r="J80" s="38">
        <f t="shared" si="1"/>
        <v>0</v>
      </c>
      <c r="P80" s="17"/>
      <c r="T80" s="17"/>
      <c r="U80" s="40"/>
      <c r="X80" s="41"/>
    </row>
    <row r="81" spans="1:24">
      <c r="B81" s="154"/>
      <c r="C81" s="155"/>
      <c r="D81" s="155"/>
      <c r="E81" s="155"/>
      <c r="F81" s="156"/>
      <c r="G81" s="11"/>
      <c r="H81" s="11"/>
      <c r="I81" s="52"/>
      <c r="J81" s="31">
        <f t="shared" si="1"/>
        <v>0</v>
      </c>
      <c r="P81" s="2"/>
      <c r="T81" s="2"/>
      <c r="U81" s="29"/>
      <c r="X81" s="42"/>
    </row>
    <row r="82" spans="1:24">
      <c r="B82" s="154"/>
      <c r="C82" s="155"/>
      <c r="D82" s="155"/>
      <c r="E82" s="155"/>
      <c r="F82" s="156"/>
      <c r="G82" s="11"/>
      <c r="H82" s="11"/>
      <c r="I82" s="52"/>
      <c r="J82" s="31">
        <f t="shared" si="1"/>
        <v>0</v>
      </c>
      <c r="P82" s="2"/>
      <c r="T82" s="2"/>
      <c r="U82" s="29"/>
      <c r="X82" s="42"/>
    </row>
    <row r="83" spans="1:24">
      <c r="B83" s="154"/>
      <c r="C83" s="155"/>
      <c r="D83" s="155"/>
      <c r="E83" s="155"/>
      <c r="F83" s="156"/>
      <c r="G83" s="11"/>
      <c r="H83" s="11"/>
      <c r="I83" s="52"/>
      <c r="J83" s="31">
        <f t="shared" si="1"/>
        <v>0</v>
      </c>
      <c r="P83" s="2"/>
      <c r="T83" s="2"/>
      <c r="U83" s="29"/>
      <c r="X83" s="42"/>
    </row>
    <row r="84" spans="1:24">
      <c r="B84" s="154"/>
      <c r="C84" s="155"/>
      <c r="D84" s="155"/>
      <c r="E84" s="155"/>
      <c r="F84" s="156"/>
      <c r="G84" s="11"/>
      <c r="H84" s="11"/>
      <c r="I84" s="52"/>
      <c r="J84" s="31">
        <f t="shared" si="1"/>
        <v>0</v>
      </c>
      <c r="P84" s="2"/>
      <c r="T84" s="2"/>
      <c r="U84" s="29"/>
      <c r="X84" s="42"/>
    </row>
    <row r="85" spans="1:24" ht="13" thickBot="1">
      <c r="B85" s="157"/>
      <c r="C85" s="158"/>
      <c r="D85" s="158"/>
      <c r="E85" s="158"/>
      <c r="F85" s="159"/>
      <c r="G85" s="12"/>
      <c r="H85" s="12"/>
      <c r="I85" s="53"/>
      <c r="J85" s="31">
        <f t="shared" si="1"/>
        <v>0</v>
      </c>
      <c r="P85" s="2"/>
      <c r="T85" s="2"/>
      <c r="U85" s="29"/>
      <c r="X85" s="42"/>
    </row>
    <row r="86" spans="1:24" ht="15.75" customHeight="1">
      <c r="A86" s="143" t="s">
        <v>143</v>
      </c>
      <c r="B86" s="143"/>
      <c r="C86" s="143"/>
      <c r="D86" s="143"/>
      <c r="E86" s="143"/>
      <c r="F86" s="143"/>
      <c r="G86" s="143"/>
      <c r="H86" s="143"/>
      <c r="I86" s="145">
        <f>SUM(J59:J85)</f>
        <v>0</v>
      </c>
      <c r="J86" s="145"/>
      <c r="T86" s="2"/>
      <c r="U86" s="29"/>
    </row>
    <row r="87" spans="1:24" ht="15.75" customHeight="1">
      <c r="A87" s="143" t="s">
        <v>71</v>
      </c>
      <c r="B87" s="143"/>
      <c r="C87" s="143"/>
      <c r="D87" s="143"/>
      <c r="E87" s="143"/>
      <c r="F87" s="143"/>
      <c r="G87" s="143"/>
      <c r="H87" s="143"/>
      <c r="I87" s="144">
        <f>I55</f>
        <v>0</v>
      </c>
      <c r="J87" s="144"/>
      <c r="T87" s="2"/>
      <c r="U87" s="29"/>
    </row>
    <row r="88" spans="1:24" ht="15.75" customHeight="1">
      <c r="A88" s="132" t="s">
        <v>18</v>
      </c>
      <c r="B88" s="132"/>
      <c r="C88" s="132"/>
      <c r="D88" s="132"/>
      <c r="E88" s="132"/>
      <c r="F88" s="132"/>
      <c r="G88" s="132"/>
      <c r="H88" s="132"/>
      <c r="I88" s="131">
        <f>I87+I86</f>
        <v>0</v>
      </c>
      <c r="J88" s="131"/>
      <c r="T88" s="2"/>
      <c r="U88" s="29"/>
    </row>
    <row r="89" spans="1:24" ht="15.75" customHeight="1">
      <c r="A89" s="133" t="s">
        <v>158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T89" s="2"/>
      <c r="U89" s="29"/>
    </row>
    <row r="90" spans="1:24" ht="15.75" customHeight="1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T90" s="2"/>
      <c r="U90" s="29"/>
    </row>
    <row r="91" spans="1:24" ht="18" customHeight="1" thickBot="1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T91" s="2"/>
      <c r="U91" s="29"/>
    </row>
    <row r="92" spans="1:24" ht="16" thickBot="1">
      <c r="B92" s="149" t="s">
        <v>19</v>
      </c>
      <c r="C92" s="150"/>
      <c r="D92" s="150"/>
      <c r="E92" s="150"/>
      <c r="F92" s="150"/>
      <c r="G92" s="150"/>
      <c r="H92" s="150"/>
      <c r="I92" s="150"/>
      <c r="J92" s="151"/>
      <c r="T92" s="2"/>
      <c r="U92" s="29"/>
    </row>
    <row r="93" spans="1:24" ht="13.5" thickBot="1">
      <c r="B93" s="152" t="s">
        <v>30</v>
      </c>
      <c r="C93" s="153"/>
      <c r="D93" s="153"/>
      <c r="E93" s="153"/>
      <c r="F93" s="153"/>
      <c r="G93" s="43" t="s">
        <v>4</v>
      </c>
      <c r="H93" s="43" t="s">
        <v>5</v>
      </c>
      <c r="I93" s="43" t="s">
        <v>6</v>
      </c>
      <c r="J93" s="44" t="s">
        <v>7</v>
      </c>
      <c r="T93" s="2"/>
      <c r="U93" s="29"/>
    </row>
    <row r="94" spans="1:24">
      <c r="B94" s="115" t="s">
        <v>25</v>
      </c>
      <c r="C94" s="116"/>
      <c r="D94" s="116"/>
      <c r="E94" s="116"/>
      <c r="F94" s="116"/>
      <c r="G94" s="19" t="s">
        <v>10</v>
      </c>
      <c r="H94" s="11"/>
      <c r="I94" s="2">
        <v>1702.9133146248264</v>
      </c>
      <c r="J94" s="31">
        <f t="shared" ref="J94:J125" si="2">H94*I94</f>
        <v>0</v>
      </c>
      <c r="L94" s="28"/>
      <c r="P94" s="2"/>
      <c r="Q94" s="29"/>
      <c r="T94" s="2"/>
      <c r="U94" s="29"/>
      <c r="X94" s="15"/>
    </row>
    <row r="95" spans="1:24">
      <c r="B95" s="115" t="s">
        <v>112</v>
      </c>
      <c r="C95" s="116"/>
      <c r="D95" s="116"/>
      <c r="E95" s="116"/>
      <c r="F95" s="116"/>
      <c r="G95" s="1" t="s">
        <v>9</v>
      </c>
      <c r="H95" s="11"/>
      <c r="I95" s="2">
        <v>164</v>
      </c>
      <c r="J95" s="31">
        <f t="shared" si="2"/>
        <v>0</v>
      </c>
      <c r="L95" s="32"/>
      <c r="M95" s="29"/>
      <c r="P95" s="2"/>
      <c r="Q95" s="29"/>
      <c r="T95" s="2"/>
      <c r="U95" s="29"/>
      <c r="X95" s="15"/>
    </row>
    <row r="96" spans="1:24">
      <c r="B96" s="115" t="s">
        <v>113</v>
      </c>
      <c r="C96" s="116"/>
      <c r="D96" s="116"/>
      <c r="E96" s="116"/>
      <c r="F96" s="116"/>
      <c r="G96" s="1" t="s">
        <v>9</v>
      </c>
      <c r="H96" s="11"/>
      <c r="I96" s="2">
        <v>172</v>
      </c>
      <c r="J96" s="31">
        <f t="shared" si="2"/>
        <v>0</v>
      </c>
      <c r="L96" s="33"/>
      <c r="M96" s="29"/>
      <c r="P96" s="2"/>
      <c r="Q96" s="29"/>
      <c r="T96" s="2"/>
      <c r="U96" s="29"/>
      <c r="X96" s="15"/>
    </row>
    <row r="97" spans="2:24">
      <c r="B97" s="115" t="s">
        <v>114</v>
      </c>
      <c r="C97" s="116"/>
      <c r="D97" s="116"/>
      <c r="E97" s="116"/>
      <c r="F97" s="116"/>
      <c r="G97" s="1" t="s">
        <v>9</v>
      </c>
      <c r="H97" s="11"/>
      <c r="I97" s="2">
        <v>369</v>
      </c>
      <c r="J97" s="31">
        <f t="shared" si="2"/>
        <v>0</v>
      </c>
      <c r="L97" s="33"/>
      <c r="M97" s="29"/>
      <c r="P97" s="2"/>
      <c r="Q97" s="29"/>
      <c r="T97" s="2"/>
      <c r="U97" s="29"/>
      <c r="X97" s="15"/>
    </row>
    <row r="98" spans="2:24">
      <c r="B98" s="115" t="s">
        <v>115</v>
      </c>
      <c r="C98" s="116"/>
      <c r="D98" s="116"/>
      <c r="E98" s="116"/>
      <c r="F98" s="116"/>
      <c r="G98" s="1" t="s">
        <v>9</v>
      </c>
      <c r="H98" s="11"/>
      <c r="I98" s="2">
        <v>222</v>
      </c>
      <c r="J98" s="31">
        <f t="shared" si="2"/>
        <v>0</v>
      </c>
      <c r="L98" s="33"/>
      <c r="M98" s="29"/>
      <c r="P98" s="2"/>
      <c r="Q98" s="29"/>
      <c r="T98" s="2"/>
      <c r="U98" s="29"/>
      <c r="X98" s="15"/>
    </row>
    <row r="99" spans="2:24">
      <c r="B99" s="115" t="s">
        <v>116</v>
      </c>
      <c r="C99" s="116"/>
      <c r="D99" s="116"/>
      <c r="E99" s="116"/>
      <c r="F99" s="116"/>
      <c r="G99" s="1" t="s">
        <v>9</v>
      </c>
      <c r="H99" s="11"/>
      <c r="I99" s="2">
        <v>249</v>
      </c>
      <c r="J99" s="31">
        <f t="shared" si="2"/>
        <v>0</v>
      </c>
      <c r="L99" s="33"/>
      <c r="M99" s="29"/>
      <c r="P99" s="2"/>
      <c r="Q99" s="29"/>
      <c r="T99" s="2"/>
      <c r="U99" s="29"/>
      <c r="X99" s="15"/>
    </row>
    <row r="100" spans="2:24">
      <c r="B100" s="115" t="s">
        <v>128</v>
      </c>
      <c r="C100" s="116"/>
      <c r="D100" s="116"/>
      <c r="E100" s="116"/>
      <c r="F100" s="116"/>
      <c r="G100" s="1" t="s">
        <v>9</v>
      </c>
      <c r="H100" s="11"/>
      <c r="I100" s="2">
        <v>533.14589306251798</v>
      </c>
      <c r="J100" s="31">
        <f t="shared" si="2"/>
        <v>0</v>
      </c>
      <c r="L100" s="33"/>
      <c r="M100" s="29"/>
      <c r="P100" s="2"/>
      <c r="Q100" s="29"/>
      <c r="T100" s="2"/>
      <c r="U100" s="29"/>
      <c r="X100" s="15"/>
    </row>
    <row r="101" spans="2:24">
      <c r="B101" s="115" t="s">
        <v>123</v>
      </c>
      <c r="C101" s="116"/>
      <c r="D101" s="116"/>
      <c r="E101" s="116"/>
      <c r="F101" s="116"/>
      <c r="G101" s="1" t="s">
        <v>9</v>
      </c>
      <c r="H101" s="11"/>
      <c r="I101" s="2">
        <v>33.084046704434044</v>
      </c>
      <c r="J101" s="31">
        <f t="shared" si="2"/>
        <v>0</v>
      </c>
      <c r="L101" s="33"/>
      <c r="M101" s="29"/>
      <c r="P101" s="2"/>
      <c r="Q101" s="29"/>
      <c r="T101" s="2"/>
      <c r="U101" s="29"/>
      <c r="X101" s="15"/>
    </row>
    <row r="102" spans="2:24">
      <c r="B102" s="115" t="s">
        <v>124</v>
      </c>
      <c r="C102" s="116"/>
      <c r="D102" s="116"/>
      <c r="E102" s="116"/>
      <c r="F102" s="116"/>
      <c r="G102" s="1" t="s">
        <v>9</v>
      </c>
      <c r="H102" s="11"/>
      <c r="I102" s="2">
        <v>62.648513972226169</v>
      </c>
      <c r="J102" s="31">
        <f t="shared" si="2"/>
        <v>0</v>
      </c>
      <c r="L102" s="33"/>
      <c r="M102" s="29"/>
      <c r="P102" s="2"/>
      <c r="Q102" s="29"/>
      <c r="T102" s="2"/>
      <c r="U102" s="29"/>
      <c r="X102" s="15"/>
    </row>
    <row r="103" spans="2:24">
      <c r="B103" s="115" t="s">
        <v>125</v>
      </c>
      <c r="C103" s="116"/>
      <c r="D103" s="116"/>
      <c r="E103" s="116"/>
      <c r="F103" s="116"/>
      <c r="G103" s="1" t="s">
        <v>9</v>
      </c>
      <c r="H103" s="11"/>
      <c r="I103" s="2">
        <v>72.92568592722057</v>
      </c>
      <c r="J103" s="31">
        <f t="shared" si="2"/>
        <v>0</v>
      </c>
      <c r="L103" s="33"/>
      <c r="M103" s="29"/>
      <c r="P103" s="2"/>
      <c r="Q103" s="29"/>
      <c r="T103" s="2"/>
      <c r="U103" s="29"/>
      <c r="X103" s="15"/>
    </row>
    <row r="104" spans="2:24">
      <c r="B104" s="115" t="s">
        <v>126</v>
      </c>
      <c r="C104" s="116"/>
      <c r="D104" s="116"/>
      <c r="E104" s="116"/>
      <c r="F104" s="116"/>
      <c r="G104" s="1" t="s">
        <v>9</v>
      </c>
      <c r="H104" s="11"/>
      <c r="I104" s="2">
        <v>101.83316503350621</v>
      </c>
      <c r="J104" s="31">
        <f t="shared" si="2"/>
        <v>0</v>
      </c>
      <c r="L104" s="33"/>
      <c r="M104" s="29"/>
      <c r="P104" s="2"/>
      <c r="Q104" s="29"/>
      <c r="T104" s="2"/>
      <c r="U104" s="29"/>
      <c r="X104" s="15"/>
    </row>
    <row r="105" spans="2:24">
      <c r="B105" s="115" t="s">
        <v>127</v>
      </c>
      <c r="C105" s="116"/>
      <c r="D105" s="116"/>
      <c r="E105" s="116"/>
      <c r="F105" s="116"/>
      <c r="G105" s="1" t="s">
        <v>9</v>
      </c>
      <c r="H105" s="11"/>
      <c r="I105" s="2">
        <v>137.59209210978813</v>
      </c>
      <c r="J105" s="31">
        <f t="shared" si="2"/>
        <v>0</v>
      </c>
      <c r="L105" s="33"/>
      <c r="M105" s="29"/>
      <c r="P105" s="2"/>
      <c r="Q105" s="29"/>
      <c r="T105" s="2"/>
      <c r="U105" s="29"/>
      <c r="X105" s="15"/>
    </row>
    <row r="106" spans="2:24">
      <c r="B106" s="115" t="s">
        <v>117</v>
      </c>
      <c r="C106" s="116"/>
      <c r="D106" s="116"/>
      <c r="E106" s="116"/>
      <c r="F106" s="116"/>
      <c r="G106" s="1" t="s">
        <v>9</v>
      </c>
      <c r="H106" s="11"/>
      <c r="I106" s="2">
        <v>136.23118806095323</v>
      </c>
      <c r="J106" s="31">
        <f t="shared" si="2"/>
        <v>0</v>
      </c>
      <c r="L106" s="33"/>
      <c r="M106" s="29"/>
      <c r="P106" s="2"/>
      <c r="Q106" s="29"/>
      <c r="T106" s="2"/>
      <c r="U106" s="29"/>
      <c r="X106" s="15"/>
    </row>
    <row r="107" spans="2:24">
      <c r="B107" s="115" t="s">
        <v>118</v>
      </c>
      <c r="C107" s="116"/>
      <c r="D107" s="116"/>
      <c r="E107" s="116"/>
      <c r="F107" s="116"/>
      <c r="G107" s="1" t="s">
        <v>9</v>
      </c>
      <c r="H107" s="11"/>
      <c r="I107" s="2">
        <v>285</v>
      </c>
      <c r="J107" s="31">
        <f t="shared" si="2"/>
        <v>0</v>
      </c>
      <c r="L107" s="33"/>
      <c r="M107" s="29"/>
      <c r="P107" s="2"/>
      <c r="Q107" s="29"/>
      <c r="T107" s="2"/>
      <c r="U107" s="29"/>
      <c r="X107" s="15"/>
    </row>
    <row r="108" spans="2:24">
      <c r="B108" s="115" t="s">
        <v>119</v>
      </c>
      <c r="C108" s="116"/>
      <c r="D108" s="116"/>
      <c r="E108" s="116"/>
      <c r="F108" s="116"/>
      <c r="G108" s="1" t="s">
        <v>9</v>
      </c>
      <c r="H108" s="11"/>
      <c r="I108" s="2">
        <v>300</v>
      </c>
      <c r="J108" s="31">
        <f t="shared" si="2"/>
        <v>0</v>
      </c>
      <c r="L108" s="33"/>
      <c r="M108" s="29"/>
      <c r="P108" s="2"/>
      <c r="Q108" s="29"/>
      <c r="T108" s="2"/>
      <c r="U108" s="29"/>
      <c r="X108" s="15"/>
    </row>
    <row r="109" spans="2:24">
      <c r="B109" s="115" t="s">
        <v>120</v>
      </c>
      <c r="C109" s="116"/>
      <c r="D109" s="116"/>
      <c r="E109" s="116"/>
      <c r="F109" s="116"/>
      <c r="G109" s="1" t="s">
        <v>9</v>
      </c>
      <c r="H109" s="11"/>
      <c r="I109" s="2">
        <v>324</v>
      </c>
      <c r="J109" s="31">
        <f t="shared" si="2"/>
        <v>0</v>
      </c>
      <c r="L109" s="33"/>
      <c r="M109" s="29"/>
      <c r="P109" s="2"/>
      <c r="Q109" s="29"/>
      <c r="T109" s="2"/>
      <c r="U109" s="29"/>
      <c r="X109" s="15"/>
    </row>
    <row r="110" spans="2:24">
      <c r="B110" s="115" t="s">
        <v>121</v>
      </c>
      <c r="C110" s="116"/>
      <c r="D110" s="116"/>
      <c r="E110" s="116"/>
      <c r="F110" s="116"/>
      <c r="G110" s="1" t="s">
        <v>9</v>
      </c>
      <c r="H110" s="11"/>
      <c r="I110" s="2">
        <v>326.38233309126065</v>
      </c>
      <c r="J110" s="31">
        <f t="shared" si="2"/>
        <v>0</v>
      </c>
      <c r="L110" s="33"/>
      <c r="M110" s="29"/>
      <c r="P110" s="2"/>
      <c r="Q110" s="29"/>
      <c r="T110" s="2"/>
      <c r="U110" s="29"/>
      <c r="X110" s="15"/>
    </row>
    <row r="111" spans="2:24">
      <c r="B111" s="115" t="s">
        <v>122</v>
      </c>
      <c r="C111" s="116"/>
      <c r="D111" s="116"/>
      <c r="E111" s="116"/>
      <c r="F111" s="116"/>
      <c r="G111" s="1" t="s">
        <v>9</v>
      </c>
      <c r="H111" s="11"/>
      <c r="I111" s="2">
        <v>457.96767629584667</v>
      </c>
      <c r="J111" s="31">
        <f t="shared" si="2"/>
        <v>0</v>
      </c>
      <c r="L111" s="33"/>
      <c r="M111" s="29"/>
      <c r="P111" s="2"/>
      <c r="Q111" s="29"/>
      <c r="T111" s="2"/>
      <c r="U111" s="29"/>
      <c r="X111" s="15"/>
    </row>
    <row r="112" spans="2:24">
      <c r="B112" s="115" t="s">
        <v>130</v>
      </c>
      <c r="C112" s="116"/>
      <c r="D112" s="116"/>
      <c r="E112" s="116"/>
      <c r="F112" s="116"/>
      <c r="G112" s="1" t="s">
        <v>9</v>
      </c>
      <c r="H112" s="11"/>
      <c r="I112" s="2">
        <v>111</v>
      </c>
      <c r="J112" s="31">
        <f t="shared" si="2"/>
        <v>0</v>
      </c>
      <c r="L112" s="33"/>
      <c r="M112" s="29"/>
      <c r="P112" s="2"/>
      <c r="Q112" s="29"/>
      <c r="T112" s="2"/>
      <c r="U112" s="29"/>
      <c r="X112" s="15"/>
    </row>
    <row r="113" spans="2:24">
      <c r="B113" s="115" t="s">
        <v>129</v>
      </c>
      <c r="C113" s="116"/>
      <c r="D113" s="116"/>
      <c r="E113" s="116"/>
      <c r="F113" s="116"/>
      <c r="G113" s="1" t="s">
        <v>9</v>
      </c>
      <c r="H113" s="11"/>
      <c r="I113" s="2">
        <v>111</v>
      </c>
      <c r="J113" s="31">
        <f t="shared" si="2"/>
        <v>0</v>
      </c>
      <c r="L113" s="33"/>
      <c r="M113" s="29"/>
      <c r="P113" s="2"/>
      <c r="Q113" s="29"/>
      <c r="T113" s="2"/>
      <c r="U113" s="29"/>
      <c r="X113" s="15"/>
    </row>
    <row r="114" spans="2:24">
      <c r="B114" s="115" t="s">
        <v>137</v>
      </c>
      <c r="C114" s="116"/>
      <c r="D114" s="116"/>
      <c r="E114" s="116"/>
      <c r="F114" s="116"/>
      <c r="G114" s="1" t="s">
        <v>9</v>
      </c>
      <c r="H114" s="11"/>
      <c r="I114" s="2">
        <v>113</v>
      </c>
      <c r="J114" s="31">
        <f t="shared" si="2"/>
        <v>0</v>
      </c>
      <c r="L114" s="33"/>
      <c r="M114" s="29"/>
      <c r="P114" s="2"/>
      <c r="Q114" s="29"/>
      <c r="T114" s="2"/>
      <c r="U114" s="29"/>
      <c r="X114" s="15"/>
    </row>
    <row r="115" spans="2:24">
      <c r="B115" s="115" t="s">
        <v>131</v>
      </c>
      <c r="C115" s="116"/>
      <c r="D115" s="116"/>
      <c r="E115" s="116"/>
      <c r="F115" s="116"/>
      <c r="G115" s="1" t="s">
        <v>9</v>
      </c>
      <c r="H115" s="11"/>
      <c r="I115" s="2">
        <v>113</v>
      </c>
      <c r="J115" s="31">
        <f t="shared" si="2"/>
        <v>0</v>
      </c>
      <c r="L115" s="33"/>
      <c r="M115" s="29"/>
      <c r="P115" s="2"/>
      <c r="Q115" s="29"/>
      <c r="T115" s="2"/>
      <c r="U115" s="29"/>
      <c r="X115" s="15"/>
    </row>
    <row r="116" spans="2:24">
      <c r="B116" s="115" t="s">
        <v>133</v>
      </c>
      <c r="C116" s="116"/>
      <c r="D116" s="116"/>
      <c r="E116" s="116"/>
      <c r="F116" s="116"/>
      <c r="G116" s="1" t="s">
        <v>9</v>
      </c>
      <c r="H116" s="11"/>
      <c r="I116" s="2">
        <v>23.370007459302347</v>
      </c>
      <c r="J116" s="31">
        <f t="shared" si="2"/>
        <v>0</v>
      </c>
      <c r="L116" s="33"/>
      <c r="M116" s="29"/>
      <c r="P116" s="2"/>
      <c r="Q116" s="29"/>
      <c r="T116" s="2"/>
      <c r="U116" s="29"/>
      <c r="X116" s="15"/>
    </row>
    <row r="117" spans="2:24">
      <c r="B117" s="115" t="s">
        <v>132</v>
      </c>
      <c r="C117" s="116"/>
      <c r="D117" s="116"/>
      <c r="E117" s="116"/>
      <c r="F117" s="116"/>
      <c r="G117" s="1" t="s">
        <v>9</v>
      </c>
      <c r="H117" s="11"/>
      <c r="I117" s="2">
        <v>35.383505269706767</v>
      </c>
      <c r="J117" s="31">
        <f t="shared" si="2"/>
        <v>0</v>
      </c>
      <c r="L117" s="33"/>
      <c r="M117" s="29"/>
      <c r="P117" s="2"/>
      <c r="Q117" s="29"/>
      <c r="T117" s="2"/>
      <c r="U117" s="29"/>
      <c r="X117" s="15"/>
    </row>
    <row r="118" spans="2:24">
      <c r="B118" s="115" t="s">
        <v>134</v>
      </c>
      <c r="C118" s="116"/>
      <c r="D118" s="116"/>
      <c r="E118" s="116"/>
      <c r="F118" s="116"/>
      <c r="G118" s="1" t="s">
        <v>9</v>
      </c>
      <c r="H118" s="11"/>
      <c r="I118" s="2">
        <v>52.934474727094468</v>
      </c>
      <c r="J118" s="31">
        <f t="shared" si="2"/>
        <v>0</v>
      </c>
      <c r="L118" s="33"/>
      <c r="M118" s="29"/>
      <c r="P118" s="2"/>
      <c r="Q118" s="29"/>
      <c r="T118" s="2"/>
      <c r="U118" s="29"/>
      <c r="X118" s="15"/>
    </row>
    <row r="119" spans="2:24">
      <c r="B119" s="115" t="s">
        <v>135</v>
      </c>
      <c r="C119" s="116"/>
      <c r="D119" s="116"/>
      <c r="E119" s="116"/>
      <c r="F119" s="116"/>
      <c r="G119" s="1" t="s">
        <v>9</v>
      </c>
      <c r="H119" s="11"/>
      <c r="I119" s="2">
        <v>73.958095895302208</v>
      </c>
      <c r="J119" s="31">
        <f t="shared" si="2"/>
        <v>0</v>
      </c>
      <c r="L119" s="33"/>
      <c r="M119" s="29"/>
      <c r="P119" s="2"/>
      <c r="Q119" s="29"/>
      <c r="T119" s="2"/>
      <c r="U119" s="29"/>
      <c r="X119" s="15"/>
    </row>
    <row r="120" spans="2:24">
      <c r="B120" s="115" t="s">
        <v>136</v>
      </c>
      <c r="C120" s="116"/>
      <c r="D120" s="116"/>
      <c r="E120" s="116"/>
      <c r="F120" s="116"/>
      <c r="G120" s="1" t="s">
        <v>9</v>
      </c>
      <c r="H120" s="11"/>
      <c r="I120" s="2">
        <v>262.62096000000003</v>
      </c>
      <c r="J120" s="31">
        <f t="shared" si="2"/>
        <v>0</v>
      </c>
      <c r="L120" s="33"/>
      <c r="M120" s="29"/>
      <c r="P120" s="2"/>
      <c r="Q120" s="29"/>
      <c r="T120" s="2"/>
      <c r="U120" s="29"/>
      <c r="X120" s="15"/>
    </row>
    <row r="121" spans="2:24">
      <c r="B121" s="115" t="s">
        <v>139</v>
      </c>
      <c r="C121" s="116"/>
      <c r="D121" s="116"/>
      <c r="E121" s="116"/>
      <c r="F121" s="116"/>
      <c r="G121" s="1" t="s">
        <v>10</v>
      </c>
      <c r="H121" s="11"/>
      <c r="I121" s="2">
        <v>1405.4853883656731</v>
      </c>
      <c r="J121" s="31">
        <f t="shared" si="2"/>
        <v>0</v>
      </c>
      <c r="L121" s="33"/>
      <c r="M121" s="29"/>
      <c r="P121" s="2"/>
      <c r="Q121" s="29"/>
      <c r="T121" s="2"/>
      <c r="U121" s="29"/>
      <c r="X121" s="15"/>
    </row>
    <row r="122" spans="2:24">
      <c r="B122" s="115" t="s">
        <v>140</v>
      </c>
      <c r="C122" s="116"/>
      <c r="D122" s="116"/>
      <c r="E122" s="116"/>
      <c r="F122" s="116"/>
      <c r="G122" s="1" t="s">
        <v>10</v>
      </c>
      <c r="H122" s="11"/>
      <c r="I122" s="2">
        <v>1417.827380256831</v>
      </c>
      <c r="J122" s="31">
        <f t="shared" si="2"/>
        <v>0</v>
      </c>
      <c r="L122" s="33"/>
      <c r="M122" s="29"/>
      <c r="P122" s="2"/>
      <c r="Q122" s="29"/>
      <c r="T122" s="2"/>
      <c r="U122" s="29"/>
      <c r="X122" s="15"/>
    </row>
    <row r="123" spans="2:24">
      <c r="B123" s="115" t="s">
        <v>141</v>
      </c>
      <c r="C123" s="116"/>
      <c r="D123" s="116"/>
      <c r="E123" s="116"/>
      <c r="F123" s="116"/>
      <c r="G123" s="1" t="s">
        <v>10</v>
      </c>
      <c r="H123" s="11"/>
      <c r="I123" s="2">
        <v>2051.3986065781983</v>
      </c>
      <c r="J123" s="31">
        <f t="shared" si="2"/>
        <v>0</v>
      </c>
      <c r="L123" s="33"/>
      <c r="M123" s="29"/>
      <c r="P123" s="2"/>
      <c r="Q123" s="29"/>
      <c r="T123" s="2"/>
      <c r="U123" s="29"/>
      <c r="X123" s="15"/>
    </row>
    <row r="124" spans="2:24">
      <c r="B124" s="115" t="s">
        <v>142</v>
      </c>
      <c r="C124" s="116"/>
      <c r="D124" s="116"/>
      <c r="E124" s="116"/>
      <c r="F124" s="116"/>
      <c r="G124" s="1" t="s">
        <v>10</v>
      </c>
      <c r="H124" s="11"/>
      <c r="I124" s="2">
        <v>1746.4622441875426</v>
      </c>
      <c r="J124" s="31">
        <f t="shared" si="2"/>
        <v>0</v>
      </c>
      <c r="L124" s="33"/>
      <c r="M124" s="29"/>
      <c r="P124" s="2"/>
      <c r="Q124" s="29"/>
      <c r="T124" s="2"/>
      <c r="U124" s="29"/>
      <c r="X124" s="15"/>
    </row>
    <row r="125" spans="2:24">
      <c r="B125" s="120" t="s">
        <v>11</v>
      </c>
      <c r="C125" s="121"/>
      <c r="D125" s="121"/>
      <c r="E125" s="121"/>
      <c r="F125" s="121"/>
      <c r="G125" s="4" t="s">
        <v>10</v>
      </c>
      <c r="H125" s="13"/>
      <c r="I125" s="2">
        <v>3342.9434766483173</v>
      </c>
      <c r="J125" s="31">
        <f t="shared" si="2"/>
        <v>0</v>
      </c>
      <c r="L125" s="33"/>
      <c r="M125" s="29"/>
      <c r="P125" s="2"/>
      <c r="Q125" s="29"/>
      <c r="T125" s="2"/>
      <c r="U125" s="29"/>
      <c r="X125" s="15"/>
    </row>
    <row r="126" spans="2:24">
      <c r="B126" s="120" t="s">
        <v>12</v>
      </c>
      <c r="C126" s="121"/>
      <c r="D126" s="121"/>
      <c r="E126" s="121"/>
      <c r="F126" s="121"/>
      <c r="G126" s="4" t="s">
        <v>10</v>
      </c>
      <c r="H126" s="13"/>
      <c r="I126" s="2">
        <v>4052.5376188011501</v>
      </c>
      <c r="J126" s="31">
        <f t="shared" ref="J126:J142" si="3">H126*I126</f>
        <v>0</v>
      </c>
      <c r="L126" s="33"/>
      <c r="M126" s="29"/>
      <c r="P126" s="2"/>
      <c r="Q126" s="29"/>
      <c r="T126" s="2"/>
      <c r="U126" s="29"/>
      <c r="X126" s="15"/>
    </row>
    <row r="127" spans="2:24">
      <c r="B127" s="115" t="s">
        <v>24</v>
      </c>
      <c r="C127" s="116"/>
      <c r="D127" s="116"/>
      <c r="E127" s="116"/>
      <c r="F127" s="116"/>
      <c r="G127" s="1" t="s">
        <v>22</v>
      </c>
      <c r="H127" s="11"/>
      <c r="I127" s="2">
        <v>751.26</v>
      </c>
      <c r="J127" s="31">
        <f t="shared" si="3"/>
        <v>0</v>
      </c>
      <c r="L127" s="33"/>
      <c r="M127" s="29"/>
      <c r="P127" s="2"/>
      <c r="Q127" s="29"/>
      <c r="T127" s="2"/>
      <c r="U127" s="29"/>
      <c r="X127" s="15"/>
    </row>
    <row r="128" spans="2:24">
      <c r="B128" s="115" t="s">
        <v>23</v>
      </c>
      <c r="C128" s="116"/>
      <c r="D128" s="116"/>
      <c r="E128" s="116"/>
      <c r="F128" s="116"/>
      <c r="G128" s="1" t="s">
        <v>22</v>
      </c>
      <c r="H128" s="11"/>
      <c r="I128" s="2">
        <v>2060</v>
      </c>
      <c r="J128" s="31">
        <f t="shared" si="3"/>
        <v>0</v>
      </c>
      <c r="L128" s="33"/>
      <c r="M128" s="29"/>
      <c r="P128" s="2"/>
      <c r="Q128" s="29"/>
      <c r="T128" s="2"/>
      <c r="U128" s="29"/>
      <c r="X128" s="15"/>
    </row>
    <row r="129" spans="1:27">
      <c r="B129" s="122" t="s">
        <v>149</v>
      </c>
      <c r="C129" s="118"/>
      <c r="D129" s="118"/>
      <c r="E129" s="118"/>
      <c r="F129" s="119"/>
      <c r="G129" s="19" t="s">
        <v>22</v>
      </c>
      <c r="H129" s="11"/>
      <c r="I129" s="2">
        <v>847.42128000000002</v>
      </c>
      <c r="J129" s="31">
        <f t="shared" si="3"/>
        <v>0</v>
      </c>
      <c r="L129" s="33"/>
      <c r="M129" s="29"/>
      <c r="P129" s="2"/>
      <c r="Q129" s="29"/>
      <c r="T129" s="2"/>
      <c r="U129" s="29"/>
      <c r="X129" s="15"/>
    </row>
    <row r="130" spans="1:27">
      <c r="B130" s="122" t="s">
        <v>150</v>
      </c>
      <c r="C130" s="118"/>
      <c r="D130" s="118"/>
      <c r="E130" s="118"/>
      <c r="F130" s="119"/>
      <c r="G130" s="19" t="s">
        <v>22</v>
      </c>
      <c r="H130" s="11"/>
      <c r="I130" s="2">
        <v>1216.36752</v>
      </c>
      <c r="J130" s="31">
        <f t="shared" si="3"/>
        <v>0</v>
      </c>
      <c r="L130" s="33"/>
      <c r="M130" s="29"/>
      <c r="P130" s="2"/>
      <c r="Q130" s="29"/>
      <c r="T130" s="2"/>
      <c r="U130" s="29"/>
      <c r="X130" s="15"/>
    </row>
    <row r="131" spans="1:27">
      <c r="B131" s="122" t="s">
        <v>155</v>
      </c>
      <c r="C131" s="123"/>
      <c r="D131" s="123"/>
      <c r="E131" s="123"/>
      <c r="F131" s="124"/>
      <c r="G131" s="19" t="s">
        <v>22</v>
      </c>
      <c r="H131" s="11"/>
      <c r="I131" s="2">
        <v>34411</v>
      </c>
      <c r="J131" s="31">
        <f t="shared" si="3"/>
        <v>0</v>
      </c>
      <c r="L131" s="33"/>
      <c r="M131" s="29"/>
      <c r="P131" s="2"/>
      <c r="Q131" s="29"/>
      <c r="T131" s="2"/>
      <c r="U131" s="29"/>
      <c r="X131" s="15"/>
    </row>
    <row r="132" spans="1:27">
      <c r="B132" s="115" t="s">
        <v>27</v>
      </c>
      <c r="C132" s="116"/>
      <c r="D132" s="116"/>
      <c r="E132" s="116"/>
      <c r="F132" s="116"/>
      <c r="G132" s="1" t="s">
        <v>8</v>
      </c>
      <c r="H132" s="11"/>
      <c r="I132" s="2">
        <v>1768</v>
      </c>
      <c r="J132" s="31">
        <f t="shared" si="3"/>
        <v>0</v>
      </c>
      <c r="L132" s="33"/>
      <c r="M132" s="29"/>
      <c r="P132" s="2"/>
      <c r="Q132" s="29"/>
      <c r="T132" s="2"/>
      <c r="U132" s="29"/>
      <c r="X132" s="15"/>
    </row>
    <row r="133" spans="1:27">
      <c r="B133" s="115" t="s">
        <v>21</v>
      </c>
      <c r="C133" s="116"/>
      <c r="D133" s="116"/>
      <c r="E133" s="116"/>
      <c r="F133" s="116"/>
      <c r="G133" s="1" t="s">
        <v>8</v>
      </c>
      <c r="H133" s="11"/>
      <c r="I133" s="2">
        <v>2365.8143695848762</v>
      </c>
      <c r="J133" s="31">
        <f t="shared" si="3"/>
        <v>0</v>
      </c>
      <c r="L133" s="33"/>
      <c r="M133" s="29"/>
      <c r="P133" s="2"/>
      <c r="Q133" s="29"/>
      <c r="T133" s="2"/>
      <c r="U133" s="29"/>
      <c r="X133" s="15"/>
    </row>
    <row r="134" spans="1:27">
      <c r="B134" s="115" t="s">
        <v>138</v>
      </c>
      <c r="C134" s="116"/>
      <c r="D134" s="116"/>
      <c r="E134" s="116"/>
      <c r="F134" s="116"/>
      <c r="G134" s="1" t="s">
        <v>8</v>
      </c>
      <c r="H134" s="11"/>
      <c r="I134" s="2">
        <v>3618.1276608678936</v>
      </c>
      <c r="J134" s="31">
        <f t="shared" si="3"/>
        <v>0</v>
      </c>
      <c r="L134" s="33"/>
      <c r="M134" s="29"/>
      <c r="P134" s="2"/>
      <c r="Q134" s="29"/>
      <c r="T134" s="2"/>
      <c r="U134" s="29"/>
      <c r="X134" s="15"/>
    </row>
    <row r="135" spans="1:27">
      <c r="B135" s="117" t="s">
        <v>28</v>
      </c>
      <c r="C135" s="118"/>
      <c r="D135" s="118"/>
      <c r="E135" s="118"/>
      <c r="F135" s="119"/>
      <c r="G135" s="1" t="s">
        <v>8</v>
      </c>
      <c r="H135" s="11"/>
      <c r="I135" s="2">
        <v>3284.9408075324582</v>
      </c>
      <c r="J135" s="31">
        <f t="shared" si="3"/>
        <v>0</v>
      </c>
      <c r="L135" s="33"/>
      <c r="M135" s="29"/>
      <c r="P135" s="2"/>
      <c r="Q135" s="29"/>
      <c r="T135" s="2"/>
      <c r="U135" s="29"/>
      <c r="X135" s="15"/>
    </row>
    <row r="136" spans="1:27">
      <c r="B136" s="115" t="s">
        <v>20</v>
      </c>
      <c r="C136" s="116"/>
      <c r="D136" s="116"/>
      <c r="E136" s="116"/>
      <c r="F136" s="116"/>
      <c r="G136" s="1" t="s">
        <v>8</v>
      </c>
      <c r="H136" s="11"/>
      <c r="I136" s="2">
        <v>3618.1276608678936</v>
      </c>
      <c r="J136" s="31">
        <f t="shared" si="3"/>
        <v>0</v>
      </c>
      <c r="L136" s="33"/>
      <c r="M136" s="29"/>
      <c r="P136" s="2"/>
      <c r="Q136" s="29"/>
      <c r="T136" s="2"/>
      <c r="U136" s="29"/>
      <c r="X136" s="15"/>
    </row>
    <row r="137" spans="1:27">
      <c r="B137" s="120" t="s">
        <v>55</v>
      </c>
      <c r="C137" s="121"/>
      <c r="D137" s="121"/>
      <c r="E137" s="121"/>
      <c r="F137" s="121"/>
      <c r="G137" s="4" t="s">
        <v>10</v>
      </c>
      <c r="H137" s="13"/>
      <c r="I137" s="3">
        <v>26748.80371847859</v>
      </c>
      <c r="J137" s="31">
        <f t="shared" si="3"/>
        <v>0</v>
      </c>
      <c r="L137" s="33"/>
      <c r="M137" s="29"/>
      <c r="P137" s="2"/>
      <c r="Q137" s="29"/>
      <c r="T137" s="2"/>
      <c r="U137" s="29"/>
      <c r="X137" s="15"/>
    </row>
    <row r="138" spans="1:27">
      <c r="B138" s="115" t="s">
        <v>15</v>
      </c>
      <c r="C138" s="116"/>
      <c r="D138" s="116"/>
      <c r="E138" s="116"/>
      <c r="F138" s="116"/>
      <c r="G138" s="1" t="s">
        <v>9</v>
      </c>
      <c r="H138" s="11"/>
      <c r="I138" s="2">
        <v>1483.9485459398772</v>
      </c>
      <c r="J138" s="31">
        <f t="shared" si="3"/>
        <v>0</v>
      </c>
      <c r="L138" s="33"/>
      <c r="M138" s="29"/>
      <c r="P138" s="2"/>
      <c r="Q138" s="29"/>
      <c r="T138" s="2"/>
      <c r="U138" s="29"/>
      <c r="X138" s="15"/>
    </row>
    <row r="139" spans="1:27">
      <c r="B139" s="117" t="s">
        <v>91</v>
      </c>
      <c r="C139" s="118"/>
      <c r="D139" s="118"/>
      <c r="E139" s="118"/>
      <c r="F139" s="119"/>
      <c r="G139" s="1" t="s">
        <v>9</v>
      </c>
      <c r="H139" s="11"/>
      <c r="I139" s="2">
        <v>25.481755121287499</v>
      </c>
      <c r="J139" s="31">
        <f t="shared" si="3"/>
        <v>0</v>
      </c>
      <c r="L139" s="33"/>
      <c r="M139" s="29"/>
      <c r="P139" s="2"/>
      <c r="Q139" s="29"/>
      <c r="T139" s="2"/>
      <c r="U139" s="29"/>
      <c r="X139" s="15"/>
    </row>
    <row r="140" spans="1:27">
      <c r="B140" s="117" t="s">
        <v>29</v>
      </c>
      <c r="C140" s="118"/>
      <c r="D140" s="118"/>
      <c r="E140" s="118"/>
      <c r="F140" s="119"/>
      <c r="G140" s="1" t="s">
        <v>10</v>
      </c>
      <c r="H140" s="11"/>
      <c r="I140" s="2">
        <v>7039.1588732838391</v>
      </c>
      <c r="J140" s="31">
        <f t="shared" si="3"/>
        <v>0</v>
      </c>
      <c r="L140" s="33"/>
      <c r="M140" s="29"/>
      <c r="P140" s="2"/>
      <c r="Q140" s="29"/>
      <c r="T140" s="2"/>
      <c r="U140" s="29"/>
      <c r="X140" s="15"/>
    </row>
    <row r="141" spans="1:27" ht="14.25" customHeight="1">
      <c r="A141" s="20"/>
      <c r="B141" s="117" t="s">
        <v>56</v>
      </c>
      <c r="C141" s="118"/>
      <c r="D141" s="118"/>
      <c r="E141" s="118"/>
      <c r="F141" s="119"/>
      <c r="G141" s="1" t="s">
        <v>10</v>
      </c>
      <c r="H141" s="11"/>
      <c r="I141" s="2">
        <v>37542.180657513811</v>
      </c>
      <c r="J141" s="31">
        <f t="shared" si="3"/>
        <v>0</v>
      </c>
      <c r="L141" s="33"/>
      <c r="M141" s="29"/>
      <c r="P141" s="2"/>
      <c r="Q141" s="29"/>
      <c r="T141" s="2"/>
      <c r="U141" s="29"/>
      <c r="X141" s="15"/>
    </row>
    <row r="142" spans="1:27" ht="14.25" customHeight="1">
      <c r="A142" s="20"/>
      <c r="B142" s="115" t="s">
        <v>57</v>
      </c>
      <c r="C142" s="116"/>
      <c r="D142" s="116"/>
      <c r="E142" s="116"/>
      <c r="F142" s="116"/>
      <c r="G142" s="1" t="s">
        <v>10</v>
      </c>
      <c r="H142" s="11"/>
      <c r="I142" s="2">
        <v>29329.828638682662</v>
      </c>
      <c r="J142" s="31">
        <f t="shared" si="3"/>
        <v>0</v>
      </c>
      <c r="L142" s="33"/>
      <c r="M142" s="29"/>
      <c r="P142" s="2"/>
      <c r="Q142" s="29"/>
      <c r="T142" s="2"/>
      <c r="U142" s="29"/>
      <c r="X142" s="15"/>
    </row>
    <row r="143" spans="1:27" ht="14.25" customHeight="1">
      <c r="A143" s="20"/>
      <c r="B143" s="117" t="s">
        <v>58</v>
      </c>
      <c r="C143" s="118"/>
      <c r="D143" s="118"/>
      <c r="E143" s="118"/>
      <c r="F143" s="119"/>
      <c r="G143" s="1" t="s">
        <v>59</v>
      </c>
      <c r="H143" s="11"/>
      <c r="I143" s="2">
        <v>3650.0854421526019</v>
      </c>
      <c r="J143" s="31">
        <f>H143*I143</f>
        <v>0</v>
      </c>
      <c r="L143" s="45"/>
      <c r="M143" s="29"/>
      <c r="P143" s="2"/>
      <c r="Q143" s="29"/>
      <c r="T143" s="2"/>
      <c r="U143" s="29"/>
      <c r="X143" s="15"/>
    </row>
    <row r="144" spans="1:27" s="39" customFormat="1" ht="14.25" customHeight="1">
      <c r="A144" s="22"/>
      <c r="B144" s="122" t="s">
        <v>148</v>
      </c>
      <c r="C144" s="123"/>
      <c r="D144" s="123"/>
      <c r="E144" s="123"/>
      <c r="F144" s="124"/>
      <c r="G144" s="19" t="s">
        <v>9</v>
      </c>
      <c r="H144" s="11"/>
      <c r="I144" s="46">
        <v>96</v>
      </c>
      <c r="J144" s="38">
        <f>H144*I144</f>
        <v>0</v>
      </c>
      <c r="K144" s="22"/>
      <c r="Q144" s="40"/>
      <c r="AA144" s="18"/>
    </row>
    <row r="145" spans="1:27" s="39" customFormat="1" ht="14.25" customHeight="1">
      <c r="A145" s="22"/>
      <c r="B145" s="125" t="s">
        <v>159</v>
      </c>
      <c r="C145" s="126"/>
      <c r="D145" s="126"/>
      <c r="E145" s="126"/>
      <c r="F145" s="126"/>
      <c r="G145" s="19" t="s">
        <v>156</v>
      </c>
      <c r="H145" s="30">
        <v>1</v>
      </c>
      <c r="I145" s="58"/>
      <c r="J145" s="38">
        <f t="shared" ref="J145:J148" si="4">H145*I145</f>
        <v>0</v>
      </c>
      <c r="K145" s="22"/>
      <c r="Q145" s="40"/>
      <c r="AA145" s="18"/>
    </row>
    <row r="146" spans="1:27" s="39" customFormat="1" ht="14.25" customHeight="1">
      <c r="A146" s="22"/>
      <c r="B146" s="127"/>
      <c r="C146" s="128"/>
      <c r="D146" s="128"/>
      <c r="E146" s="128"/>
      <c r="F146" s="128"/>
      <c r="G146" s="16"/>
      <c r="H146" s="11"/>
      <c r="I146" s="58"/>
      <c r="J146" s="38">
        <f>H146*I146</f>
        <v>0</v>
      </c>
      <c r="K146" s="22"/>
      <c r="Q146" s="40"/>
      <c r="AA146" s="18"/>
    </row>
    <row r="147" spans="1:27" s="39" customFormat="1" ht="14.25" customHeight="1">
      <c r="A147" s="22"/>
      <c r="B147" s="179"/>
      <c r="C147" s="180"/>
      <c r="D147" s="180"/>
      <c r="E147" s="180"/>
      <c r="F147" s="181"/>
      <c r="G147" s="55"/>
      <c r="H147" s="13"/>
      <c r="I147" s="59"/>
      <c r="J147" s="38">
        <f t="shared" si="4"/>
        <v>0</v>
      </c>
      <c r="K147" s="22"/>
      <c r="Q147" s="40"/>
      <c r="AA147" s="18"/>
    </row>
    <row r="148" spans="1:27" s="39" customFormat="1" ht="14.25" customHeight="1" thickBot="1">
      <c r="A148" s="22"/>
      <c r="B148" s="129"/>
      <c r="C148" s="130"/>
      <c r="D148" s="130"/>
      <c r="E148" s="130"/>
      <c r="F148" s="130"/>
      <c r="G148" s="61"/>
      <c r="H148" s="56"/>
      <c r="I148" s="60"/>
      <c r="J148" s="57">
        <f t="shared" si="4"/>
        <v>0</v>
      </c>
      <c r="K148" s="22"/>
      <c r="Q148" s="40"/>
      <c r="AA148" s="18"/>
    </row>
    <row r="149" spans="1:27" ht="14">
      <c r="B149" s="94"/>
      <c r="C149" s="94"/>
      <c r="D149" s="94"/>
      <c r="E149" s="94"/>
      <c r="F149" s="94"/>
      <c r="G149" s="47"/>
      <c r="H149" s="47"/>
      <c r="I149" s="131">
        <f>SUM(J94:J148)</f>
        <v>0</v>
      </c>
      <c r="J149" s="132"/>
      <c r="AA149" s="15"/>
    </row>
    <row r="150" spans="1:27" ht="13">
      <c r="A150" s="133" t="s">
        <v>157</v>
      </c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AA150" s="15"/>
    </row>
    <row r="151" spans="1:27" ht="18" customHeight="1">
      <c r="B151" s="20"/>
      <c r="C151" s="20"/>
      <c r="D151" s="20"/>
      <c r="E151" s="20"/>
      <c r="F151" s="20"/>
      <c r="G151" s="20"/>
      <c r="H151" s="20"/>
      <c r="I151" s="20"/>
      <c r="J151" s="20"/>
      <c r="AA151" s="15"/>
    </row>
    <row r="152" spans="1:27" ht="21" customHeight="1" thickBot="1"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AA152" s="15"/>
    </row>
    <row r="153" spans="1:27" ht="27.75" customHeight="1" thickBot="1">
      <c r="B153" s="135" t="s">
        <v>32</v>
      </c>
      <c r="C153" s="136"/>
      <c r="D153" s="136"/>
      <c r="E153" s="136"/>
      <c r="F153" s="136"/>
      <c r="G153" s="136"/>
      <c r="H153" s="136"/>
      <c r="I153" s="136"/>
      <c r="J153" s="137"/>
      <c r="AA153" s="15"/>
    </row>
    <row r="154" spans="1:27" ht="20.25" customHeight="1">
      <c r="B154" s="138" t="s">
        <v>18</v>
      </c>
      <c r="C154" s="139"/>
      <c r="D154" s="139"/>
      <c r="E154" s="139"/>
      <c r="F154" s="139"/>
      <c r="G154" s="139"/>
      <c r="H154" s="140"/>
      <c r="I154" s="141">
        <f>I88</f>
        <v>0</v>
      </c>
      <c r="J154" s="142"/>
      <c r="AA154" s="15"/>
    </row>
    <row r="155" spans="1:27" ht="17.25" customHeight="1">
      <c r="B155" s="104" t="s">
        <v>33</v>
      </c>
      <c r="C155" s="105"/>
      <c r="D155" s="105"/>
      <c r="E155" s="105"/>
      <c r="F155" s="105"/>
      <c r="G155" s="105"/>
      <c r="H155" s="106"/>
      <c r="I155" s="102">
        <f>I149</f>
        <v>0</v>
      </c>
      <c r="J155" s="103"/>
      <c r="AA155" s="15"/>
    </row>
    <row r="156" spans="1:27" ht="20.25" customHeight="1">
      <c r="B156" s="104" t="s">
        <v>34</v>
      </c>
      <c r="C156" s="105"/>
      <c r="D156" s="105"/>
      <c r="E156" s="105"/>
      <c r="F156" s="105"/>
      <c r="G156" s="105"/>
      <c r="H156" s="106"/>
      <c r="I156" s="102">
        <f>I154+I155</f>
        <v>0</v>
      </c>
      <c r="J156" s="103"/>
      <c r="AA156" s="15"/>
    </row>
    <row r="157" spans="1:27" ht="31.5" customHeight="1">
      <c r="B157" s="104" t="s">
        <v>63</v>
      </c>
      <c r="C157" s="105"/>
      <c r="D157" s="105"/>
      <c r="E157" s="105"/>
      <c r="F157" s="105"/>
      <c r="G157" s="105"/>
      <c r="H157" s="106"/>
      <c r="I157" s="107">
        <f>I156*0.1</f>
        <v>0</v>
      </c>
      <c r="J157" s="108"/>
      <c r="AA157" s="15"/>
    </row>
    <row r="158" spans="1:27" ht="16.5" customHeight="1">
      <c r="B158" s="104" t="s">
        <v>64</v>
      </c>
      <c r="C158" s="105"/>
      <c r="D158" s="105"/>
      <c r="E158" s="105"/>
      <c r="F158" s="105"/>
      <c r="G158" s="105"/>
      <c r="H158" s="106"/>
      <c r="I158" s="107">
        <f>I157+I156</f>
        <v>0</v>
      </c>
      <c r="J158" s="108"/>
      <c r="AA158" s="15"/>
    </row>
    <row r="159" spans="1:27" ht="18.75" customHeight="1">
      <c r="A159" s="20"/>
      <c r="B159" s="70" t="s">
        <v>144</v>
      </c>
      <c r="C159" s="71"/>
      <c r="D159" s="71"/>
      <c r="E159" s="71"/>
      <c r="F159" s="71"/>
      <c r="G159" s="71"/>
      <c r="H159" s="72"/>
      <c r="I159" s="109">
        <f>IF(I158=0,0,IF(I158*0.1&lt;500, 500,IF((0.1*I158)&gt;2500,2500,0.1*I158)))</f>
        <v>0</v>
      </c>
      <c r="J159" s="110"/>
      <c r="K159" s="20"/>
      <c r="AA159" s="15"/>
    </row>
    <row r="160" spans="1:27" ht="16.5" customHeight="1">
      <c r="A160" s="48"/>
      <c r="B160" s="112" t="s">
        <v>35</v>
      </c>
      <c r="C160" s="113"/>
      <c r="D160" s="113"/>
      <c r="E160" s="113"/>
      <c r="F160" s="113"/>
      <c r="G160" s="113"/>
      <c r="H160" s="114"/>
      <c r="I160" s="111"/>
      <c r="J160" s="110"/>
      <c r="K160" s="48"/>
      <c r="AA160" s="15"/>
    </row>
    <row r="161" spans="1:27" ht="14.25" customHeight="1">
      <c r="A161" s="49"/>
      <c r="B161" s="70" t="s">
        <v>37</v>
      </c>
      <c r="C161" s="71"/>
      <c r="D161" s="71"/>
      <c r="E161" s="71"/>
      <c r="F161" s="71"/>
      <c r="G161" s="71"/>
      <c r="H161" s="72"/>
      <c r="I161" s="109">
        <f>IF(I158=0,0,IF(I158*0.05&lt;1000, 1000,IF(0.05*I158&gt;50000,50000,I158*0.05)))</f>
        <v>0</v>
      </c>
      <c r="J161" s="110"/>
      <c r="K161" s="49"/>
      <c r="AA161" s="15"/>
    </row>
    <row r="162" spans="1:27" ht="16.5" customHeight="1">
      <c r="A162" s="20"/>
      <c r="B162" s="112" t="s">
        <v>36</v>
      </c>
      <c r="C162" s="113"/>
      <c r="D162" s="113"/>
      <c r="E162" s="113"/>
      <c r="F162" s="113"/>
      <c r="G162" s="113"/>
      <c r="H162" s="114"/>
      <c r="I162" s="111"/>
      <c r="J162" s="110"/>
      <c r="K162" s="20"/>
      <c r="AA162" s="15"/>
    </row>
    <row r="163" spans="1:27" ht="24.75" customHeight="1">
      <c r="A163" s="20"/>
      <c r="B163" s="70" t="s">
        <v>39</v>
      </c>
      <c r="C163" s="71"/>
      <c r="D163" s="71"/>
      <c r="E163" s="71"/>
      <c r="F163" s="71"/>
      <c r="G163" s="71"/>
      <c r="H163" s="72"/>
      <c r="I163" s="73">
        <f>ROUND((SUM(I158:J162)),-2)</f>
        <v>0</v>
      </c>
      <c r="J163" s="74"/>
      <c r="K163" s="20"/>
      <c r="AA163" s="15"/>
    </row>
    <row r="164" spans="1:27" ht="33.75" customHeight="1">
      <c r="A164" s="20"/>
      <c r="B164" s="75" t="s">
        <v>145</v>
      </c>
      <c r="C164" s="76"/>
      <c r="D164" s="76"/>
      <c r="E164" s="76"/>
      <c r="F164" s="76"/>
      <c r="G164" s="76"/>
      <c r="H164" s="77"/>
      <c r="I164" s="73"/>
      <c r="J164" s="74"/>
      <c r="K164" s="20"/>
      <c r="AA164" s="15"/>
    </row>
    <row r="165" spans="1:27" ht="14.25" customHeight="1">
      <c r="A165" s="20"/>
      <c r="B165" s="78" t="s">
        <v>38</v>
      </c>
      <c r="C165" s="79"/>
      <c r="D165" s="79"/>
      <c r="E165" s="79"/>
      <c r="F165" s="79"/>
      <c r="G165" s="79"/>
      <c r="H165" s="80"/>
      <c r="I165" s="73">
        <f>ROUND((I163*1.1),-2)</f>
        <v>0</v>
      </c>
      <c r="J165" s="74"/>
      <c r="K165" s="20"/>
      <c r="AA165" s="15"/>
    </row>
    <row r="166" spans="1:27" ht="16.5" customHeight="1">
      <c r="A166" s="20"/>
      <c r="B166" s="81" t="s">
        <v>70</v>
      </c>
      <c r="C166" s="82"/>
      <c r="D166" s="82"/>
      <c r="E166" s="82"/>
      <c r="F166" s="82"/>
      <c r="G166" s="82"/>
      <c r="H166" s="83"/>
      <c r="I166" s="73"/>
      <c r="J166" s="74"/>
      <c r="K166" s="20"/>
      <c r="AA166" s="15"/>
    </row>
    <row r="167" spans="1:27" ht="20.25" customHeight="1">
      <c r="A167" s="20"/>
      <c r="B167" s="70" t="s">
        <v>40</v>
      </c>
      <c r="C167" s="71"/>
      <c r="D167" s="71"/>
      <c r="E167" s="71"/>
      <c r="F167" s="71"/>
      <c r="G167" s="71"/>
      <c r="H167" s="72"/>
      <c r="I167" s="73">
        <f>ROUND((IF(I163&lt;=385000, (I165*0.025),(I165*0.015))),-2)</f>
        <v>0</v>
      </c>
      <c r="J167" s="74"/>
      <c r="K167" s="20"/>
      <c r="AA167" s="15"/>
    </row>
    <row r="168" spans="1:27" ht="45" customHeight="1" thickBot="1">
      <c r="A168" s="20"/>
      <c r="B168" s="86" t="s">
        <v>151</v>
      </c>
      <c r="C168" s="87"/>
      <c r="D168" s="87"/>
      <c r="E168" s="87"/>
      <c r="F168" s="87"/>
      <c r="G168" s="87"/>
      <c r="H168" s="88"/>
      <c r="I168" s="84"/>
      <c r="J168" s="85"/>
      <c r="K168" s="20"/>
      <c r="AA168" s="15"/>
    </row>
    <row r="169" spans="1:27" ht="15.75" customHeigh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AA169" s="15"/>
    </row>
    <row r="170" spans="1:27" ht="16.5" customHeight="1">
      <c r="A170" s="20"/>
      <c r="B170" t="s">
        <v>146</v>
      </c>
      <c r="AA170" s="15"/>
    </row>
    <row r="171" spans="1:27">
      <c r="A171" s="20"/>
      <c r="B171" s="65" t="s">
        <v>147</v>
      </c>
      <c r="C171" s="65"/>
      <c r="D171" s="65"/>
      <c r="E171" s="65"/>
      <c r="F171" s="65"/>
      <c r="G171" s="65"/>
      <c r="H171" s="65"/>
      <c r="I171" s="65"/>
      <c r="J171" s="65"/>
      <c r="K171" s="65"/>
      <c r="AA171" s="15"/>
    </row>
    <row r="172" spans="1:27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AA172" s="15"/>
    </row>
    <row r="173" spans="1:27" ht="11.25" customHeigh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AA173" s="15"/>
    </row>
    <row r="174" spans="1:27" ht="17.25" customHeight="1" thickBot="1">
      <c r="A174" s="20"/>
      <c r="B174" s="20"/>
      <c r="C174" s="20"/>
      <c r="D174" s="20"/>
      <c r="E174" s="20"/>
      <c r="F174" s="89" t="s">
        <v>49</v>
      </c>
      <c r="G174" s="89"/>
      <c r="H174" s="89"/>
      <c r="I174" s="89"/>
      <c r="J174" s="89"/>
      <c r="AA174" s="15"/>
    </row>
    <row r="175" spans="1:27" ht="17.5">
      <c r="A175" s="20"/>
      <c r="B175" s="20"/>
      <c r="C175" s="20"/>
      <c r="D175" s="20"/>
      <c r="E175" s="50"/>
      <c r="F175" s="90" t="s">
        <v>41</v>
      </c>
      <c r="G175" s="91"/>
      <c r="H175" s="91"/>
      <c r="I175" s="91"/>
      <c r="J175" s="92"/>
      <c r="AA175" s="15"/>
    </row>
    <row r="176" spans="1:27" ht="14.25" customHeight="1">
      <c r="A176" s="20"/>
      <c r="B176" s="20"/>
      <c r="C176" s="20"/>
      <c r="D176" s="20"/>
      <c r="E176" s="50"/>
      <c r="F176" s="93" t="s">
        <v>42</v>
      </c>
      <c r="G176" s="94"/>
      <c r="H176" s="94"/>
      <c r="I176" s="94"/>
      <c r="J176" s="95"/>
      <c r="AA176" s="15"/>
    </row>
    <row r="177" spans="1:27" ht="14.25" customHeight="1">
      <c r="A177" s="20"/>
      <c r="B177" s="20"/>
      <c r="C177" s="20"/>
      <c r="D177" s="20"/>
      <c r="E177" s="50"/>
      <c r="F177" s="93" t="s">
        <v>43</v>
      </c>
      <c r="G177" s="94"/>
      <c r="H177" s="94"/>
      <c r="I177" s="94"/>
      <c r="J177" s="95"/>
      <c r="AA177" s="15"/>
    </row>
    <row r="178" spans="1:27">
      <c r="A178" s="20"/>
      <c r="B178" s="20"/>
      <c r="C178" s="20"/>
      <c r="D178" s="20"/>
      <c r="E178" s="50"/>
      <c r="F178" s="96"/>
      <c r="G178" s="97"/>
      <c r="H178" s="97"/>
      <c r="I178" s="97"/>
      <c r="J178" s="98"/>
      <c r="K178" s="20"/>
      <c r="AA178" s="15"/>
    </row>
    <row r="179" spans="1:27" ht="55.5" customHeight="1">
      <c r="A179" s="20"/>
      <c r="B179" s="20"/>
      <c r="C179" s="20"/>
      <c r="D179" s="20"/>
      <c r="E179" s="50"/>
      <c r="F179" s="99" t="s">
        <v>44</v>
      </c>
      <c r="G179" s="100"/>
      <c r="H179" s="100"/>
      <c r="I179" s="100"/>
      <c r="J179" s="101"/>
      <c r="K179" s="20"/>
      <c r="AA179" s="15"/>
    </row>
    <row r="180" spans="1:27" ht="12.75" customHeight="1">
      <c r="A180" s="20"/>
      <c r="B180" s="20"/>
      <c r="C180" s="20"/>
      <c r="D180" s="20"/>
      <c r="E180" s="50"/>
      <c r="F180" s="96"/>
      <c r="G180" s="97"/>
      <c r="H180" s="97"/>
      <c r="I180" s="97"/>
      <c r="J180" s="98"/>
      <c r="K180" s="20"/>
      <c r="AA180" s="15"/>
    </row>
    <row r="181" spans="1:27" ht="17.25" customHeight="1">
      <c r="B181" s="20"/>
      <c r="C181" s="20"/>
      <c r="D181" s="20"/>
      <c r="E181" s="50"/>
      <c r="F181" s="51"/>
      <c r="G181" s="65" t="s">
        <v>45</v>
      </c>
      <c r="H181" s="65"/>
      <c r="I181" s="65" t="s">
        <v>48</v>
      </c>
      <c r="J181" s="66"/>
      <c r="AA181" s="15"/>
    </row>
    <row r="182" spans="1:27">
      <c r="B182" s="20"/>
      <c r="C182" s="20"/>
      <c r="D182" s="20"/>
      <c r="E182" s="50"/>
      <c r="F182" s="96"/>
      <c r="G182" s="97"/>
      <c r="H182" s="97"/>
      <c r="I182" s="97"/>
      <c r="J182" s="98"/>
      <c r="AA182" s="15"/>
    </row>
    <row r="183" spans="1:27" ht="21" customHeight="1">
      <c r="B183" s="20"/>
      <c r="C183" s="20"/>
      <c r="D183" s="20"/>
      <c r="E183" s="50"/>
      <c r="F183" s="51"/>
      <c r="G183" s="97" t="s">
        <v>46</v>
      </c>
      <c r="H183" s="97"/>
      <c r="I183" s="65" t="s">
        <v>47</v>
      </c>
      <c r="J183" s="66"/>
      <c r="AA183" s="15"/>
    </row>
    <row r="184" spans="1:27">
      <c r="B184" s="20"/>
      <c r="C184" s="20"/>
      <c r="D184" s="20"/>
      <c r="E184" s="50"/>
      <c r="F184" s="96"/>
      <c r="G184" s="97"/>
      <c r="H184" s="97"/>
      <c r="I184" s="97"/>
      <c r="J184" s="98"/>
      <c r="AA184" s="15"/>
    </row>
    <row r="185" spans="1:27">
      <c r="B185" s="20"/>
      <c r="C185" s="20"/>
      <c r="D185" s="20"/>
      <c r="E185" s="50"/>
      <c r="F185" s="64" t="s">
        <v>72</v>
      </c>
      <c r="G185" s="65"/>
      <c r="H185" s="65"/>
      <c r="I185" s="65"/>
      <c r="J185" s="66"/>
      <c r="AA185" s="15"/>
    </row>
    <row r="186" spans="1:27" ht="20.25" customHeight="1">
      <c r="B186" s="20"/>
      <c r="C186" s="20"/>
      <c r="D186" s="20"/>
      <c r="E186" s="50"/>
      <c r="F186" s="64"/>
      <c r="G186" s="65"/>
      <c r="H186" s="65"/>
      <c r="I186" s="65"/>
      <c r="J186" s="66"/>
      <c r="AA186" s="15"/>
    </row>
    <row r="187" spans="1:27" ht="13" thickBot="1">
      <c r="B187" s="20"/>
      <c r="C187" s="20"/>
      <c r="D187" s="20"/>
      <c r="E187" s="50"/>
      <c r="F187" s="67"/>
      <c r="G187" s="68"/>
      <c r="H187" s="68"/>
      <c r="I187" s="68"/>
      <c r="J187" s="69"/>
      <c r="AA187" s="15"/>
    </row>
    <row r="188" spans="1:27">
      <c r="B188" s="20"/>
      <c r="C188" s="20"/>
      <c r="D188" s="20"/>
      <c r="E188" s="20"/>
      <c r="F188" s="20"/>
      <c r="G188" s="20"/>
      <c r="H188" s="20"/>
      <c r="I188" s="20"/>
      <c r="J188" s="20"/>
      <c r="AA188" s="15"/>
    </row>
    <row r="189" spans="1:27">
      <c r="B189" s="20"/>
      <c r="C189" s="20"/>
      <c r="D189" s="20"/>
      <c r="E189" s="20"/>
      <c r="F189" s="20"/>
      <c r="G189" s="20"/>
      <c r="H189" s="20"/>
      <c r="I189" s="20"/>
      <c r="J189" s="20"/>
      <c r="AA189" s="15"/>
    </row>
    <row r="190" spans="1:27">
      <c r="B190" s="20"/>
      <c r="C190" s="20"/>
      <c r="D190" s="20"/>
      <c r="E190" s="20"/>
      <c r="F190" s="20"/>
      <c r="G190" s="20"/>
      <c r="H190" s="20"/>
      <c r="I190" s="20"/>
      <c r="J190" s="20"/>
    </row>
  </sheetData>
  <sheetProtection algorithmName="SHA-512" hashValue="lCVCcyNlI5PTm2DhDGLVg/ZmNxH0lh6eN18wBmZgS4k4IcH7QcfDmhucLAjvdgk3aSeXxeJ6ZAjvh6XchoOqjQ==" saltValue="4HQunDnScx36RN7vRjkqzQ==" spinCount="100000" sheet="1" objects="1" scenarios="1" selectLockedCells="1"/>
  <mergeCells count="204">
    <mergeCell ref="B131:F131"/>
    <mergeCell ref="B147:F147"/>
    <mergeCell ref="A1:K3"/>
    <mergeCell ref="A4:K4"/>
    <mergeCell ref="A5:K5"/>
    <mergeCell ref="A6:K6"/>
    <mergeCell ref="A7:K7"/>
    <mergeCell ref="A8:K8"/>
    <mergeCell ref="N25:O25"/>
    <mergeCell ref="B35:F35"/>
    <mergeCell ref="B36:F36"/>
    <mergeCell ref="B37:F37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58:F58"/>
    <mergeCell ref="B60:F60"/>
    <mergeCell ref="B61:F61"/>
    <mergeCell ref="R25:S25"/>
    <mergeCell ref="V25:W25"/>
    <mergeCell ref="A9:K9"/>
    <mergeCell ref="A10:J10"/>
    <mergeCell ref="A11:K11"/>
    <mergeCell ref="A12:K12"/>
    <mergeCell ref="A13:K13"/>
    <mergeCell ref="A14:J14"/>
    <mergeCell ref="A15:K15"/>
    <mergeCell ref="A16:K16"/>
    <mergeCell ref="B17:E17"/>
    <mergeCell ref="F17:J17"/>
    <mergeCell ref="C18:J18"/>
    <mergeCell ref="B19:C19"/>
    <mergeCell ref="D19:H19"/>
    <mergeCell ref="B20:C20"/>
    <mergeCell ref="D20:J20"/>
    <mergeCell ref="C21:D21"/>
    <mergeCell ref="F21:G21"/>
    <mergeCell ref="I21:J21"/>
    <mergeCell ref="A22:K22"/>
    <mergeCell ref="B23:J23"/>
    <mergeCell ref="B24:F24"/>
    <mergeCell ref="B25:F25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9:F59"/>
    <mergeCell ref="A89:K89"/>
    <mergeCell ref="A90:K90"/>
    <mergeCell ref="A91:K91"/>
    <mergeCell ref="B71:F71"/>
    <mergeCell ref="B72:F72"/>
    <mergeCell ref="B73:F73"/>
    <mergeCell ref="B50:F50"/>
    <mergeCell ref="B51:F51"/>
    <mergeCell ref="B52:F52"/>
    <mergeCell ref="B53:F53"/>
    <mergeCell ref="B54:F54"/>
    <mergeCell ref="A55:H55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I55:J55"/>
    <mergeCell ref="A56:K56"/>
    <mergeCell ref="B57:J57"/>
    <mergeCell ref="B113:F113"/>
    <mergeCell ref="B114:F114"/>
    <mergeCell ref="B115:F115"/>
    <mergeCell ref="B92:J92"/>
    <mergeCell ref="B93:F93"/>
    <mergeCell ref="B94:F94"/>
    <mergeCell ref="B74:F74"/>
    <mergeCell ref="B75:F75"/>
    <mergeCell ref="B76:F76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A86:H86"/>
    <mergeCell ref="I86:J86"/>
    <mergeCell ref="A87:H87"/>
    <mergeCell ref="I87:J87"/>
    <mergeCell ref="A88:H88"/>
    <mergeCell ref="I88:J88"/>
    <mergeCell ref="B138:F138"/>
    <mergeCell ref="B139:F139"/>
    <mergeCell ref="B140:F140"/>
    <mergeCell ref="B116:F116"/>
    <mergeCell ref="B117:F117"/>
    <mergeCell ref="B118:F118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58:H158"/>
    <mergeCell ref="I158:J158"/>
    <mergeCell ref="B159:H159"/>
    <mergeCell ref="B141:F141"/>
    <mergeCell ref="B142:F142"/>
    <mergeCell ref="B143:F143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2:F132"/>
    <mergeCell ref="B133:F133"/>
    <mergeCell ref="B134:F134"/>
    <mergeCell ref="B135:F135"/>
    <mergeCell ref="B136:F136"/>
    <mergeCell ref="B137:F137"/>
    <mergeCell ref="F180:J180"/>
    <mergeCell ref="G181:H181"/>
    <mergeCell ref="I181:J181"/>
    <mergeCell ref="B161:H161"/>
    <mergeCell ref="I161:J162"/>
    <mergeCell ref="B162:H162"/>
    <mergeCell ref="B144:F144"/>
    <mergeCell ref="B145:F145"/>
    <mergeCell ref="B146:F146"/>
    <mergeCell ref="B148:F148"/>
    <mergeCell ref="B149:F149"/>
    <mergeCell ref="I149:J149"/>
    <mergeCell ref="A150:K150"/>
    <mergeCell ref="B152:K152"/>
    <mergeCell ref="B153:J153"/>
    <mergeCell ref="B154:H154"/>
    <mergeCell ref="I154:J154"/>
    <mergeCell ref="B155:H155"/>
    <mergeCell ref="I155:J155"/>
    <mergeCell ref="B156:H156"/>
    <mergeCell ref="I156:J156"/>
    <mergeCell ref="B157:H157"/>
    <mergeCell ref="I157:J157"/>
    <mergeCell ref="F182:J182"/>
    <mergeCell ref="G183:H183"/>
    <mergeCell ref="I183:J183"/>
    <mergeCell ref="I159:J160"/>
    <mergeCell ref="B160:H160"/>
    <mergeCell ref="F184:J184"/>
    <mergeCell ref="F185:J186"/>
    <mergeCell ref="F187:J187"/>
    <mergeCell ref="B163:H163"/>
    <mergeCell ref="I163:J164"/>
    <mergeCell ref="B164:H164"/>
    <mergeCell ref="B165:H165"/>
    <mergeCell ref="I165:J166"/>
    <mergeCell ref="B166:H166"/>
    <mergeCell ref="B167:H167"/>
    <mergeCell ref="I167:J168"/>
    <mergeCell ref="B168:H168"/>
    <mergeCell ref="B171:K171"/>
    <mergeCell ref="F174:J174"/>
    <mergeCell ref="F175:J175"/>
    <mergeCell ref="F176:J176"/>
    <mergeCell ref="F177:J177"/>
    <mergeCell ref="F178:J178"/>
    <mergeCell ref="F179:J179"/>
  </mergeCells>
  <conditionalFormatting sqref="J25:J54 J59:J85">
    <cfRule type="cellIs" dxfId="0" priority="1" stopIfTrue="1" operator="lessThanOrEqual">
      <formula>0</formula>
    </cfRule>
  </conditionalFormatting>
  <pageMargins left="0.32" right="0.33" top="0.25" bottom="0.28000000000000003" header="0.17" footer="0.16"/>
  <pageSetup scale="95" fitToHeight="4" orientation="portrait" r:id="rId1"/>
  <headerFooter alignWithMargins="0">
    <oddFooter>&amp;LVersion: November 17, 2022&amp;RPage &amp;P of &amp;N</oddFooter>
  </headerFooter>
  <rowBreaks count="3" manualBreakCount="3">
    <brk id="55" max="16383" man="1"/>
    <brk id="90" max="16383" man="1"/>
    <brk id="15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 Cost Estimate</vt:lpstr>
      <vt:lpstr>'2019 Cost Estimate'!Print_Area</vt:lpstr>
    </vt:vector>
  </TitlesOfParts>
  <Company>METCOM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Christy Sterling</dc:creator>
  <cp:lastModifiedBy>Patricia Brown</cp:lastModifiedBy>
  <cp:lastPrinted>2019-06-27T15:00:13Z</cp:lastPrinted>
  <dcterms:created xsi:type="dcterms:W3CDTF">2009-01-26T13:51:41Z</dcterms:created>
  <dcterms:modified xsi:type="dcterms:W3CDTF">2022-12-01T11:32:04Z</dcterms:modified>
</cp:coreProperties>
</file>